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Kathl\Documents\Projects\"/>
    </mc:Choice>
  </mc:AlternateContent>
  <xr:revisionPtr revIDLastSave="0" documentId="8_{41017FE1-C204-4C5D-9B2B-98EF52EF099B}" xr6:coauthVersionLast="47" xr6:coauthVersionMax="47" xr10:uidLastSave="{00000000-0000-0000-0000-000000000000}"/>
  <bookViews>
    <workbookView xWindow="2640" yWindow="3216" windowWidth="16980" windowHeight="8964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sA1iAUVGarhlMOuAQKb+IjgOd7g=="/>
    </ext>
  </extLst>
</workbook>
</file>

<file path=xl/calcChain.xml><?xml version="1.0" encoding="utf-8"?>
<calcChain xmlns="http://schemas.openxmlformats.org/spreadsheetml/2006/main">
  <c r="A648" i="1" l="1"/>
  <c r="A647" i="1"/>
  <c r="A646" i="1"/>
  <c r="A638" i="1"/>
  <c r="A627" i="1"/>
  <c r="A624" i="1"/>
  <c r="A622" i="1"/>
  <c r="A607" i="1"/>
  <c r="A606" i="1"/>
  <c r="A596" i="1"/>
  <c r="A591" i="1"/>
  <c r="A587" i="1"/>
  <c r="A581" i="1"/>
  <c r="A576" i="1"/>
  <c r="A563" i="1"/>
  <c r="A562" i="1"/>
  <c r="A553" i="1"/>
  <c r="A548" i="1"/>
  <c r="A546" i="1"/>
  <c r="A539" i="1"/>
  <c r="A536" i="1"/>
  <c r="A535" i="1"/>
  <c r="A534" i="1"/>
  <c r="A533" i="1"/>
  <c r="A531" i="1"/>
  <c r="A522" i="1"/>
  <c r="A520" i="1"/>
  <c r="A519" i="1"/>
  <c r="A506" i="1"/>
  <c r="A496" i="1"/>
  <c r="A495" i="1"/>
  <c r="A493" i="1"/>
  <c r="A492" i="1"/>
  <c r="A491" i="1"/>
  <c r="A477" i="1"/>
  <c r="A471" i="1"/>
  <c r="A464" i="1"/>
  <c r="A463" i="1"/>
  <c r="A462" i="1"/>
  <c r="O460" i="1"/>
  <c r="A439" i="1"/>
  <c r="A438" i="1"/>
  <c r="A430" i="1"/>
  <c r="A425" i="1"/>
  <c r="A415" i="1"/>
  <c r="A412" i="1"/>
  <c r="A399" i="1"/>
  <c r="A396" i="1"/>
  <c r="A394" i="1"/>
  <c r="A391" i="1"/>
  <c r="A367" i="1"/>
  <c r="A366" i="1"/>
  <c r="O361" i="1"/>
  <c r="A357" i="1"/>
  <c r="A347" i="1"/>
  <c r="A332" i="1"/>
  <c r="A331" i="1"/>
  <c r="A319" i="1"/>
  <c r="A306" i="1"/>
  <c r="A305" i="1"/>
  <c r="A304" i="1"/>
  <c r="A302" i="1"/>
  <c r="O301" i="1"/>
  <c r="A301" i="1"/>
  <c r="A296" i="1"/>
  <c r="A292" i="1"/>
  <c r="A290" i="1"/>
  <c r="A288" i="1"/>
  <c r="A285" i="1"/>
  <c r="A283" i="1"/>
  <c r="A278" i="1"/>
  <c r="A273" i="1"/>
  <c r="A251" i="1"/>
  <c r="A250" i="1"/>
  <c r="A244" i="1"/>
  <c r="A239" i="1"/>
  <c r="A234" i="1"/>
  <c r="A233" i="1"/>
  <c r="A218" i="1"/>
  <c r="A217" i="1"/>
  <c r="A208" i="1"/>
  <c r="A198" i="1"/>
  <c r="A188" i="1"/>
  <c r="A176" i="1"/>
  <c r="A157" i="1"/>
  <c r="A156" i="1"/>
  <c r="A149" i="1"/>
  <c r="A148" i="1"/>
  <c r="A146" i="1"/>
  <c r="A142" i="1"/>
  <c r="A133" i="1"/>
  <c r="A131" i="1"/>
  <c r="A127" i="1"/>
  <c r="A124" i="1"/>
  <c r="A123" i="1"/>
  <c r="A119" i="1"/>
  <c r="A118" i="1"/>
  <c r="A117" i="1"/>
  <c r="A115" i="1"/>
  <c r="A103" i="1"/>
  <c r="A97" i="1"/>
  <c r="A79" i="1"/>
  <c r="A76" i="1"/>
  <c r="A75" i="1"/>
  <c r="A73" i="1"/>
  <c r="A71" i="1"/>
  <c r="A69" i="1"/>
  <c r="A54" i="1"/>
  <c r="A49" i="1"/>
  <c r="A45" i="1"/>
  <c r="O41" i="1"/>
  <c r="A36" i="1"/>
  <c r="A34" i="1"/>
  <c r="A32" i="1"/>
  <c r="A28" i="1"/>
  <c r="A21" i="1"/>
  <c r="A20" i="1"/>
  <c r="A19" i="1"/>
  <c r="A18" i="1"/>
  <c r="A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2" authorId="0" shapeId="0" xr:uid="{00000000-0006-0000-0000-000001000000}">
      <text>
        <r>
          <rPr>
            <sz val="10"/>
            <color rgb="FF000000"/>
            <rFont val="Arial"/>
          </rPr>
          <t>======
ID#AAAADrp0-TQ
    (2019-09-18 21:24:53)
see Hollis 9116686
	-Terri Saint-Amour</t>
        </r>
      </text>
    </comment>
    <comment ref="F34" authorId="0" shapeId="0" xr:uid="{00000000-0006-0000-0000-000023000000}">
      <text>
        <r>
          <rPr>
            <sz val="10"/>
            <color rgb="FF000000"/>
            <rFont val="Arial"/>
          </rPr>
          <t>======
ID#AAAADrp0-QY
    (2019-09-18 21:24:53)
see Hollis 2599033
	-Terri Saint-Amour</t>
        </r>
      </text>
    </comment>
    <comment ref="F36" authorId="0" shapeId="0" xr:uid="{00000000-0006-0000-0000-00001C000000}">
      <text>
        <r>
          <rPr>
            <sz val="10"/>
            <color rgb="FF000000"/>
            <rFont val="Arial"/>
          </rPr>
          <t>======
ID#AAAADrp0-RI
    (2019-09-18 21:24:53)
see Hollis 2759703
	-Terri Saint-Amour</t>
        </r>
      </text>
    </comment>
    <comment ref="F37" authorId="0" shapeId="0" xr:uid="{00000000-0006-0000-0000-000026000000}">
      <text>
        <r>
          <rPr>
            <sz val="10"/>
            <color rgb="FF000000"/>
            <rFont val="Arial"/>
          </rPr>
          <t>======
ID#AAAADrp0-QI
    (2019-09-18 21:24:53)
see Hollis 2759703
	-Terri Saint-Amour</t>
        </r>
      </text>
    </comment>
    <comment ref="F41" authorId="0" shapeId="0" xr:uid="{00000000-0006-0000-0000-000004000000}">
      <text>
        <r>
          <rPr>
            <sz val="10"/>
            <color rgb="FF000000"/>
            <rFont val="Arial"/>
          </rPr>
          <t>======
ID#AAAADrp0-TA
    (2019-09-18 21:24:53)
see Hollis 8875340
	-Terri Saint-Amour</t>
        </r>
      </text>
    </comment>
    <comment ref="F44" authorId="0" shapeId="0" xr:uid="{00000000-0006-0000-0000-000002000000}">
      <text>
        <r>
          <rPr>
            <sz val="10"/>
            <color rgb="FF000000"/>
            <rFont val="Arial"/>
          </rPr>
          <t>======
ID#AAAADrp0-TI
    (2019-09-18 21:24:53)
see Hollis 115891
	-Terri Saint-Amour</t>
        </r>
      </text>
    </comment>
    <comment ref="F45" authorId="0" shapeId="0" xr:uid="{00000000-0006-0000-0000-000014000000}">
      <text>
        <r>
          <rPr>
            <sz val="10"/>
            <color rgb="FF000000"/>
            <rFont val="Arial"/>
          </rPr>
          <t>======
ID#AAAADrp0-Rs
    (2019-09-18 21:24:53)
see Hollis 1598543
	-Terri Saint-Amour</t>
        </r>
      </text>
    </comment>
    <comment ref="F47" authorId="0" shapeId="0" xr:uid="{00000000-0006-0000-0000-00001A000000}">
      <text>
        <r>
          <rPr>
            <sz val="10"/>
            <color rgb="FF000000"/>
            <rFont val="Arial"/>
          </rPr>
          <t>======
ID#AAAADrp0-RQ
    (2019-09-18 21:24:53)
Issued in various titles in 1995, 1997, 1998, 1999, 2000 and 2005)
	-Terri Saint-Amour</t>
        </r>
      </text>
    </comment>
    <comment ref="F52" authorId="0" shapeId="0" xr:uid="{00000000-0006-0000-0000-000007000000}">
      <text>
        <r>
          <rPr>
            <sz val="10"/>
            <color rgb="FF000000"/>
            <rFont val="Arial"/>
          </rPr>
          <t>======
ID#AAAADrp0-Sw
    (2019-09-18 21:24:53)
see Hollis 000652737
	-Terri Saint-Amour</t>
        </r>
      </text>
    </comment>
    <comment ref="F53" authorId="0" shapeId="0" xr:uid="{00000000-0006-0000-0000-000018000000}">
      <text>
        <r>
          <rPr>
            <sz val="10"/>
            <color rgb="FF000000"/>
            <rFont val="Arial"/>
          </rPr>
          <t>======
ID#AAAADrp0-RY
    (2019-09-18 21:24:53)
see Hollis 001306789
	-Terri Saint-Amour</t>
        </r>
      </text>
    </comment>
    <comment ref="F57" authorId="0" shapeId="0" xr:uid="{00000000-0006-0000-0000-00000B000000}">
      <text>
        <r>
          <rPr>
            <sz val="10"/>
            <color rgb="FF000000"/>
            <rFont val="Arial"/>
          </rPr>
          <t>======
ID#AAAADrp0-Sg
    (2019-09-18 21:24:53)
see Hollis 006189227
	-Terri Saint-Amour</t>
        </r>
      </text>
    </comment>
    <comment ref="F59" authorId="0" shapeId="0" xr:uid="{00000000-0006-0000-0000-00001E000000}">
      <text>
        <r>
          <rPr>
            <sz val="10"/>
            <color rgb="FF000000"/>
            <rFont val="Arial"/>
          </rPr>
          <t>======
ID#AAAADrp0-RA
    (2019-09-18 21:24:53)
see Hollis 014143906
	-Terri Saint-Amour</t>
        </r>
      </text>
    </comment>
    <comment ref="F63" authorId="0" shapeId="0" xr:uid="{00000000-0006-0000-0000-00000F000000}">
      <text>
        <r>
          <rPr>
            <sz val="10"/>
            <color rgb="FF000000"/>
            <rFont val="Arial"/>
          </rPr>
          <t>======
ID#AAAADrp0-SE
    (2019-09-18 21:24:53)
see Hollis 006184778
	-Terri Saint-Amour</t>
        </r>
      </text>
    </comment>
    <comment ref="F64" authorId="0" shapeId="0" xr:uid="{00000000-0006-0000-0000-000013000000}">
      <text>
        <r>
          <rPr>
            <sz val="10"/>
            <color rgb="FF000000"/>
            <rFont val="Arial"/>
          </rPr>
          <t>======
ID#AAAADrp0-Rw
    (2019-09-18 21:24:53)
see Hollis 006385935
	-Terri Saint-Amour</t>
        </r>
      </text>
    </comment>
    <comment ref="F67" authorId="0" shapeId="0" xr:uid="{00000000-0006-0000-0000-000006000000}">
      <text>
        <r>
          <rPr>
            <sz val="10"/>
            <color rgb="FF000000"/>
            <rFont val="Arial"/>
          </rPr>
          <t>======
ID#AAAADrp0-S4
    (2019-09-18 21:24:53)
see Hollis 006189259
	-Terri Saint-Amour</t>
        </r>
      </text>
    </comment>
    <comment ref="F69" authorId="0" shapeId="0" xr:uid="{00000000-0006-0000-0000-000028000000}">
      <text>
        <r>
          <rPr>
            <sz val="10"/>
            <color rgb="FF000000"/>
            <rFont val="Arial"/>
          </rPr>
          <t>======
ID#AAAADrp0-QE
    (2019-09-18 21:24:53)
see Hollis 008557706
	-Terri Saint-Amour</t>
        </r>
      </text>
    </comment>
    <comment ref="F72" authorId="0" shapeId="0" xr:uid="{00000000-0006-0000-0000-000021000000}">
      <text>
        <r>
          <rPr>
            <sz val="10"/>
            <color rgb="FF000000"/>
            <rFont val="Arial"/>
          </rPr>
          <t>======
ID#AAAADrp0-Qw
    (2019-09-18 21:24:53)
see Hollis 4675670
	-Terri Saint-Amour</t>
        </r>
      </text>
    </comment>
    <comment ref="F75" authorId="0" shapeId="0" xr:uid="{00000000-0006-0000-0000-000027000000}">
      <text>
        <r>
          <rPr>
            <sz val="10"/>
            <color rgb="FF000000"/>
            <rFont val="Arial"/>
          </rPr>
          <t>======
ID#AAAADrp0-QM
    (2019-09-18 21:24:53)
see Hollis 005207079
	-Terri Saint-Amour</t>
        </r>
      </text>
    </comment>
    <comment ref="F76" authorId="0" shapeId="0" xr:uid="{00000000-0006-0000-0000-000005000000}">
      <text>
        <r>
          <rPr>
            <sz val="10"/>
            <color rgb="FF000000"/>
            <rFont val="Arial"/>
          </rPr>
          <t>======
ID#AAAADrp0-S8
    (2019-09-18 21:24:53)
see Hollis 011474802
	-Terri Saint-Amour</t>
        </r>
      </text>
    </comment>
    <comment ref="F79" authorId="0" shapeId="0" xr:uid="{00000000-0006-0000-0000-000008000000}">
      <text>
        <r>
          <rPr>
            <sz val="10"/>
            <color rgb="FF000000"/>
            <rFont val="Arial"/>
          </rPr>
          <t>======
ID#AAAADrp0-Sk
    (2019-09-18 21:24:53)
see Hollis 002711905; 002626978
	-Terri Saint-Amour</t>
        </r>
      </text>
    </comment>
    <comment ref="F85" authorId="0" shapeId="0" xr:uid="{00000000-0006-0000-0000-000003000000}">
      <text>
        <r>
          <rPr>
            <sz val="10"/>
            <color rgb="FF000000"/>
            <rFont val="Arial"/>
          </rPr>
          <t>======
ID#AAAADrp0-TE
    (2019-09-18 21:24:53)
see Hollis 000096193
	-Terri Saint-Amour</t>
        </r>
      </text>
    </comment>
    <comment ref="F97" authorId="0" shapeId="0" xr:uid="{00000000-0006-0000-0000-00000A000000}">
      <text>
        <r>
          <rPr>
            <sz val="10"/>
            <color rgb="FF000000"/>
            <rFont val="Arial"/>
          </rPr>
          <t>======
ID#AAAADrp0-So
    (2019-09-18 21:24:53)
see Hollis 6189510
	-Terri Saint-Amour</t>
        </r>
      </text>
    </comment>
    <comment ref="F103" authorId="0" shapeId="0" xr:uid="{00000000-0006-0000-0000-00001F000000}">
      <text>
        <r>
          <rPr>
            <sz val="10"/>
            <color rgb="FF000000"/>
            <rFont val="Arial"/>
          </rPr>
          <t>======
ID#AAAADrp0-Q8
    (2019-09-18 21:24:53)
see Hollis 013045535
	-Terri Saint-Amour</t>
        </r>
      </text>
    </comment>
    <comment ref="F115" authorId="0" shapeId="0" xr:uid="{00000000-0006-0000-0000-00001D000000}">
      <text>
        <r>
          <rPr>
            <sz val="10"/>
            <color rgb="FF000000"/>
            <rFont val="Arial"/>
          </rPr>
          <t>======
ID#AAAADrp0-RE
    (2019-09-18 21:24:53)
See Hollis 007372230
	-Terri Saint-Amour</t>
        </r>
      </text>
    </comment>
    <comment ref="F117" authorId="0" shapeId="0" xr:uid="{00000000-0006-0000-0000-000011000000}">
      <text>
        <r>
          <rPr>
            <sz val="10"/>
            <color rgb="FF000000"/>
            <rFont val="Arial"/>
          </rPr>
          <t>======
ID#AAAADrp0-R4
    (2019-09-18 21:24:53)
see Hollis 002218184, digitized through Google project, http://nrs.harvard.edu/urn-3:HUL.FIG:002218184
	-Terri Saint-Amour</t>
        </r>
      </text>
    </comment>
    <comment ref="F119" authorId="0" shapeId="0" xr:uid="{00000000-0006-0000-0000-00000C000000}">
      <text>
        <r>
          <rPr>
            <sz val="10"/>
            <color rgb="FF000000"/>
            <rFont val="Arial"/>
          </rPr>
          <t>======
ID#AAAADrp0-SU
    (2019-09-18 21:24:53)
see Hollis 013508642
	-Terri Saint-Amour</t>
        </r>
      </text>
    </comment>
    <comment ref="F123" authorId="0" shapeId="0" xr:uid="{00000000-0006-0000-0000-000019000000}">
      <text>
        <r>
          <rPr>
            <sz val="10"/>
            <color rgb="FF000000"/>
            <rFont val="Arial"/>
          </rPr>
          <t>======
ID#AAAADrp0-RU
    (2019-09-18 21:24:53)
see Hollis 2016811, however note it's "unclassed" which means it may not be able to be found
	-Terri Saint-Amour</t>
        </r>
      </text>
    </comment>
    <comment ref="F126" authorId="0" shapeId="0" xr:uid="{00000000-0006-0000-0000-000025000000}">
      <text>
        <r>
          <rPr>
            <sz val="10"/>
            <color rgb="FF000000"/>
            <rFont val="Arial"/>
          </rPr>
          <t>======
ID#AAAADrp0-QQ
    (2019-09-18 21:24:53)
see Hollis 000116379
	-Terri Saint-Amour</t>
        </r>
      </text>
    </comment>
    <comment ref="F127" authorId="0" shapeId="0" xr:uid="{00000000-0006-0000-0000-000015000000}">
      <text>
        <r>
          <rPr>
            <sz val="10"/>
            <color rgb="FF000000"/>
            <rFont val="Arial"/>
          </rPr>
          <t>======
ID#AAAADrp0-Ro
    (2019-09-18 21:24:53)
see Hollis 000116639
	-Terri Saint-Amour</t>
        </r>
      </text>
    </comment>
    <comment ref="F131" authorId="0" shapeId="0" xr:uid="{00000000-0006-0000-0000-000017000000}">
      <text>
        <r>
          <rPr>
            <sz val="10"/>
            <color rgb="FF000000"/>
            <rFont val="Arial"/>
          </rPr>
          <t>======
ID#AAAADrp0-Rc
    (2019-09-18 21:24:53)
see Hollis 005836453
	-Terri Saint-Amour
and Hollis115889
	-Terri Saint-Amour</t>
        </r>
      </text>
    </comment>
    <comment ref="F133" authorId="0" shapeId="0" xr:uid="{00000000-0006-0000-0000-000012000000}">
      <text>
        <r>
          <rPr>
            <sz val="10"/>
            <color rgb="FF000000"/>
            <rFont val="Arial"/>
          </rPr>
          <t>======
ID#AAAADrp0-R0
    (2019-09-18 21:24:53)
see Hollis 1230301
	-Terri Saint-Amour</t>
        </r>
      </text>
    </comment>
    <comment ref="F135" authorId="0" shapeId="0" xr:uid="{00000000-0006-0000-0000-000016000000}">
      <text>
        <r>
          <rPr>
            <sz val="10"/>
            <color rgb="FF000000"/>
            <rFont val="Arial"/>
          </rPr>
          <t>======
ID#AAAADrp0-Rg
    (2019-09-18 21:24:53)
see Hollis 1734660
	-Terri Saint-Amour</t>
        </r>
      </text>
    </comment>
    <comment ref="F141" authorId="0" shapeId="0" xr:uid="{00000000-0006-0000-0000-000010000000}">
      <text>
        <r>
          <rPr>
            <sz val="10"/>
            <color rgb="FF000000"/>
            <rFont val="Arial"/>
          </rPr>
          <t>======
ID#AAAADrp0-SA
    (2019-09-18 21:24:53)
see Hollis 7609886
	-Terri Saint-Amour
also see Hollis 1908944
	-Terri Saint-Amour</t>
        </r>
      </text>
    </comment>
    <comment ref="F146" authorId="0" shapeId="0" xr:uid="{00000000-0006-0000-0000-00001B000000}">
      <text>
        <r>
          <rPr>
            <sz val="10"/>
            <color rgb="FF000000"/>
            <rFont val="Arial"/>
          </rPr>
          <t>======
ID#AAAADrp0-RM
    (2019-09-18 21:24:53)
see Hollis 13626643
	-Terri Saint-Amour</t>
        </r>
      </text>
    </comment>
    <comment ref="F152" authorId="0" shapeId="0" xr:uid="{00000000-0006-0000-0000-000020000000}">
      <text>
        <r>
          <rPr>
            <sz val="10"/>
            <color rgb="FF000000"/>
            <rFont val="Arial"/>
          </rPr>
          <t>======
ID#AAAADrp0-Q4
    (2019-09-18 21:24:53)
see Hollis 114397
	-Terri Saint-Amour</t>
        </r>
      </text>
    </comment>
    <comment ref="F155" authorId="0" shapeId="0" xr:uid="{00000000-0006-0000-0000-000022000000}">
      <text>
        <r>
          <rPr>
            <sz val="10"/>
            <color rgb="FF000000"/>
            <rFont val="Arial"/>
          </rPr>
          <t>======
ID#AAAADrp0-Qo
    (2019-09-18 21:24:53)
see Hollis 1971654
	-Terri Saint-Amour</t>
        </r>
      </text>
    </comment>
    <comment ref="F157" authorId="0" shapeId="0" xr:uid="{00000000-0006-0000-0000-000024000000}">
      <text>
        <r>
          <rPr>
            <sz val="10"/>
            <color rgb="FF000000"/>
            <rFont val="Arial"/>
          </rPr>
          <t>======
ID#AAAADrp0-QU
    (2019-09-18 21:24:53)
see Hollis 114588
	-Terri Saint-Amour</t>
        </r>
      </text>
    </comment>
    <comment ref="F176" authorId="0" shapeId="0" xr:uid="{00000000-0006-0000-0000-000029000000}">
      <text>
        <r>
          <rPr>
            <sz val="10"/>
            <color rgb="FF000000"/>
            <rFont val="Arial"/>
          </rPr>
          <t>======
ID#AAAADrp0-QA
    (2019-09-18 21:24:53)
see Hollis 5619945
	-Terri Saint-Amour</t>
        </r>
      </text>
    </comment>
    <comment ref="F177" authorId="0" shapeId="0" xr:uid="{00000000-0006-0000-0000-00000D000000}">
      <text>
        <r>
          <rPr>
            <sz val="10"/>
            <color rgb="FF000000"/>
            <rFont val="Arial"/>
          </rPr>
          <t>======
ID#AAAADrp0-SQ
    (2019-09-18 21:24:53)
see Hollis 2019333
	-Terri Saint-Amour</t>
        </r>
      </text>
    </comment>
    <comment ref="F179" authorId="0" shapeId="0" xr:uid="{00000000-0006-0000-0000-000009000000}">
      <text>
        <r>
          <rPr>
            <sz val="10"/>
            <color rgb="FF000000"/>
            <rFont val="Arial"/>
          </rPr>
          <t>======
ID#AAAADrp0-Ss
    (2019-09-18 21:24:53)
see Hollis 5619945
	-Terri Saint-Amour</t>
        </r>
      </text>
    </comment>
    <comment ref="F188" authorId="0" shapeId="0" xr:uid="{00000000-0006-0000-0000-00000E000000}">
      <text>
        <r>
          <rPr>
            <sz val="10"/>
            <color rgb="FF000000"/>
            <rFont val="Arial"/>
          </rPr>
          <t>======
ID#AAAADrp0-SI
    (2019-09-18 21:24:53)
see Hollis 007940753
	-Terri Saint-Amour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DDzJnumbEJKiiaLPnVWh6SvDDGA=="/>
    </ext>
  </extLst>
</comments>
</file>

<file path=xl/sharedStrings.xml><?xml version="1.0" encoding="utf-8"?>
<sst xmlns="http://schemas.openxmlformats.org/spreadsheetml/2006/main" count="2838" uniqueCount="993">
  <si>
    <t>Country and Holdings</t>
  </si>
  <si>
    <t>Library of Congress</t>
  </si>
  <si>
    <t>The University of Chicago Law School</t>
  </si>
  <si>
    <t>Fordham University School of Law</t>
  </si>
  <si>
    <t>Georgia State University College of Law</t>
  </si>
  <si>
    <t>Harvard Law School</t>
  </si>
  <si>
    <t>University of Minnesota Law School</t>
  </si>
  <si>
    <t>New York University School of Law</t>
  </si>
  <si>
    <t>University of South Carolina School of Law</t>
  </si>
  <si>
    <t>Stanford University Law School</t>
  </si>
  <si>
    <t>University of Wisconsin Law School</t>
  </si>
  <si>
    <t>Queen's University (Canada)</t>
  </si>
  <si>
    <t>Osgoode Hall Law 
School, 
York University
(Canada)</t>
  </si>
  <si>
    <t>University of Windsor</t>
  </si>
  <si>
    <t>Howard University School of Law Library</t>
  </si>
  <si>
    <t>University of Utah James E. Faust Law Library</t>
  </si>
  <si>
    <t>Vanderbilt University Law School</t>
  </si>
  <si>
    <t>Georgetown University Law Library</t>
  </si>
  <si>
    <t>Lillian Goldman Law Library Yale Law School</t>
  </si>
  <si>
    <t>University of Toronto</t>
  </si>
  <si>
    <t>Angola</t>
  </si>
  <si>
    <t>Official Gazette</t>
  </si>
  <si>
    <t>Boletim official do Governo Geral da Provincia de Angola</t>
  </si>
  <si>
    <t>1898-1899, 1901-1906</t>
  </si>
  <si>
    <t>no holdings</t>
  </si>
  <si>
    <t>No holdings</t>
  </si>
  <si>
    <t>No Holdings</t>
  </si>
  <si>
    <t>Index 1845-1862 at Beinecke</t>
  </si>
  <si>
    <t>Boletim oficial da Colonia de Angola</t>
  </si>
  <si>
    <t>1932-1933, 1935-1937, 1940-1951:June</t>
  </si>
  <si>
    <t>no holdings - at CRL 1954 - 1972?</t>
  </si>
  <si>
    <t>Boletim oficial de Angola</t>
  </si>
  <si>
    <t>1951-1957, 1961-1964, 1966-1975</t>
  </si>
  <si>
    <t>No</t>
  </si>
  <si>
    <t>1951-1965; indes 1951-54, 1958-71</t>
  </si>
  <si>
    <t>1948-49, 52</t>
  </si>
  <si>
    <t>Diário da República de Angola (1st series. of main title)</t>
  </si>
  <si>
    <t>1974-2010</t>
  </si>
  <si>
    <t>1988-1995</t>
  </si>
  <si>
    <t>Diario da República: orgão oficial da Republica de Angola</t>
  </si>
  <si>
    <t xml:space="preserve"> ser. 1&amp;3: 1975-1985, 1992-2008, 2009-2011 are unbound Gazettes (INC)</t>
  </si>
  <si>
    <t>1988-1995 (serie III ?); 1988-1992; 2009-2014</t>
  </si>
  <si>
    <t>Compilations or Official Codifications</t>
  </si>
  <si>
    <t>Folhas de legislação de Republica Popular de Angola</t>
  </si>
  <si>
    <t>n. 13 (1988), n. 15 (1990), n. 16 (1991)</t>
  </si>
  <si>
    <t xml:space="preserve">January 1989 only </t>
  </si>
  <si>
    <t>Session Laws</t>
  </si>
  <si>
    <t>Colectânea da principal legislação de Angola</t>
  </si>
  <si>
    <t>v.1-4 (1950-1953)</t>
  </si>
  <si>
    <t>no holdings - at CRL1950-55</t>
  </si>
  <si>
    <t xml:space="preserve">No Holdings </t>
  </si>
  <si>
    <t>Court Reporters</t>
  </si>
  <si>
    <t>Accordãos do Tribunal da Relação de Luanda do ano de</t>
  </si>
  <si>
    <t>1904-1911, 1913-1914, 1916, 1968-1970</t>
  </si>
  <si>
    <t>1911-12, 1968</t>
  </si>
  <si>
    <t xml:space="preserve">    Benin</t>
  </si>
  <si>
    <t>1928-1958 (INC)</t>
  </si>
  <si>
    <t xml:space="preserve">no holdings </t>
  </si>
  <si>
    <t>1958-1975 (INC)</t>
  </si>
  <si>
    <t>1952-1959; 1961-1964, 1971, 1972-1974</t>
  </si>
  <si>
    <t>annee 73 (1962)</t>
  </si>
  <si>
    <t>annee 80-93 (1968-1982), annee 102-106 (1991-1995), annee 108-110 (1997-1999), annee113 (2002), annee 115-124 (2004-2014)</t>
  </si>
  <si>
    <t>Sessions Laws</t>
  </si>
  <si>
    <t>Droit et lois: revue trimestrielle d’informations juridiques et judiciares</t>
  </si>
  <si>
    <t>2006-2011; 2012, 2013</t>
  </si>
  <si>
    <t>Revue beninois des sciences juridiques et administratives</t>
  </si>
  <si>
    <t>1980-1983, 1985-1989, 1990:no.14</t>
  </si>
  <si>
    <t>1980-1981, 1983, 2005-2012</t>
  </si>
  <si>
    <t>1983; 1985-90</t>
  </si>
  <si>
    <t>Recueil des decisions et avis</t>
  </si>
  <si>
    <t> 2009-2013</t>
  </si>
  <si>
    <t xml:space="preserve">    Botswana</t>
  </si>
  <si>
    <t>v.5-28 (1967-1990)(INC), v. 30-53 (1992-2015); Current issues: v.53 (2015:Jan-Mar)</t>
  </si>
  <si>
    <t xml:space="preserve">v.6-7(1968-1969) v.7(1969) is incomplete
v.11-13(1973-1975) v.13(1975) is incomplete
v.14(1976) v.14(1976) lacks no.9,56-59
v.15 (1977:Jan-Apr no.1-19,21-31) 
v.15(1977:May-Jul 1)  
v.18 (1980:Jun 13,Aug 25-29) 
v.19 (1981:Apr 16,Jun 26-Jul 14,Dec 15) 
v.8:no.6 (1970) </t>
  </si>
  <si>
    <t>2001, no. 2 (Supplement A)</t>
  </si>
  <si>
    <t>1974 ed</t>
  </si>
  <si>
    <t xml:space="preserve">Tax laws of the world, Botswana. 1 v. updated to 1977  
Commercial laws of the world: Botswana (November, 1973) </t>
  </si>
  <si>
    <t>1987 rev. ed.</t>
  </si>
  <si>
    <t>1974 vols.1-8 &amp; 2005 vols.1-16</t>
  </si>
  <si>
    <t> v.2-v.31 (1914:July-1946), v.33-v.38 (1948-1953)</t>
  </si>
  <si>
    <t>1914/1915</t>
  </si>
  <si>
    <t>Intermittent holdings 1915-1965 at SML</t>
  </si>
  <si>
    <t>Legislation - Bechuanaland Protectorate</t>
  </si>
  <si>
    <t>v.39-v.43 (1954-1958)</t>
  </si>
  <si>
    <t>v.1-2(1891/1914-1914/1915)
v.3-44(1916-1960)
v.49(1965)</t>
  </si>
  <si>
    <t>No Holdings; intermittent reports of debates 1961-64</t>
  </si>
  <si>
    <t>Statute law - Bechuanaland Protectorate</t>
  </si>
  <si>
    <t> v.45-v.49 (1961-1965)</t>
  </si>
  <si>
    <t>Statute law of Botswana</t>
  </si>
  <si>
    <t>v.50-v.53 (1966-1969), v.70-v.96 (1986-2012)</t>
  </si>
  <si>
    <t>v.44,47,49(1959-1960,1963,1965)</t>
  </si>
  <si>
    <t xml:space="preserve">Law Reports [of Botswana] </t>
  </si>
  <si>
    <t>1964-2012 INC</t>
  </si>
  <si>
    <t>1926-1966 (The High Commission Territories law reports.)</t>
  </si>
  <si>
    <t>1964/1970; 1968/1970; 1971/1973; 1974/1975; 1976/1980; 1978; 1981; 1979; 1982:1; 1982:2</t>
  </si>
  <si>
    <t>1974/75-1979/80, 1981-1984</t>
  </si>
  <si>
    <t>1968-1983,1989,  1992-1993, 1998, 2000-2005</t>
  </si>
  <si>
    <t>1969, 1970, 1972, 1973</t>
  </si>
  <si>
    <t>Intermittent holdings 1970-2015</t>
  </si>
  <si>
    <t xml:space="preserve">    Burkina Faso</t>
  </si>
  <si>
    <t> Journal officiel de la République de Haute-Voltaannee</t>
  </si>
  <si>
    <t>annee 1-8 (1959-1966), annee 10-11 (1968-1969), annee 12-21 (1970-1979), annee 22:no.2-annee 26 (1980:Jan.10-1984)</t>
  </si>
  <si>
    <t xml:space="preserve">3e-9e année(1961-1967)
10e-13e année(1968-1971)
14e année(1972)
17e-20e année(1975-1978)
22e année(1980)
23e année:no 19-53(1981:7 mai-31 déc.)
24e année:no 1-18(1982),
24e année:no 20-53(1982)
25e année(1983),
26e année:no 13-30(1984) </t>
  </si>
  <si>
    <t xml:space="preserve">année 19:no.48 (1977:Dec.1), année 40:no.38 (1998:Sept.17), année 42:no.50 (2000:Dec.14), année 43:no.50 (2001:Dec.13) année 45:no.6 </t>
  </si>
  <si>
    <t xml:space="preserve">        28e année:no 1-25(1986)</t>
  </si>
  <si>
    <t>Code et lois du Burkina Faso</t>
  </si>
  <si>
    <t>t. 1-9 (1995-2005)</t>
  </si>
  <si>
    <t>Le recueil des lois de l’Assemblée Nationale</t>
  </si>
  <si>
    <t>1994-1996, 2003, 2006-2011</t>
  </si>
  <si>
    <t>Revue burkinabè de droit</t>
  </si>
  <si>
    <t>no.7-no.20 (1985-1991), no.22-no.47 (1992-2013)</t>
  </si>
  <si>
    <t>1982-1995:no 1-28
1996-2004:no.29-45</t>
  </si>
  <si>
    <t>Intermittent holdings 1982-2002</t>
  </si>
  <si>
    <t> Revue voltaïque de droit</t>
  </si>
  <si>
    <t>1982-1984</t>
  </si>
  <si>
    <t>no 1-6(1982-1984)</t>
  </si>
  <si>
    <t>Intermittent holdings 1970-78</t>
  </si>
  <si>
    <t xml:space="preserve">    Burundi</t>
  </si>
  <si>
    <t>Ikingymakauru d’ibitegedwa mu Burundi/Bulletin officiel du Burundi</t>
  </si>
  <si>
    <t>v.1-16 (1962-1977),  année 17-22 (1980-1983), annee 26-annee 34 (1987-1995) année 35-année 52 (1996-2013) loose issues: annee 53 (2014) (INC)</t>
  </si>
  <si>
    <t xml:space="preserve">v.7-10(1968-1971), v.14 no.7-10(1975) </t>
  </si>
  <si>
    <t>microfilm, 1966-1967</t>
  </si>
  <si>
    <t>Codes et lois du Burundi</t>
  </si>
  <si>
    <t>1970 ed</t>
  </si>
  <si>
    <t>1. éd. avec un supplément portant la mise à jour au 28 fev. 1970.</t>
  </si>
  <si>
    <t>1970; t.1-3 (2006) and suppl. t.1(2013)
suppl. t.2(2013)
suppl. t.3(2013)</t>
  </si>
  <si>
    <t>1 éd. avec un supplément portant la mise à jour au 28 fév. 1970.</t>
  </si>
  <si>
    <t>Revue administrative et juridique du Burundi.</t>
  </si>
  <si>
    <t xml:space="preserve">annee 1-7 (1967-1974) </t>
  </si>
  <si>
    <t>1967-1972, 1974:no.1</t>
  </si>
  <si>
    <t>1 annee:no.1 (1967) 4 trimestre ; 2 annee:no.2 (1968) 1 trimestre;    1969-1971;     v.6:no.18/21 (1972); v.7:no.22/25 (1974/1977)</t>
  </si>
  <si>
    <t>1967-1974</t>
  </si>
  <si>
    <t>1967-1972</t>
  </si>
  <si>
    <t>1969-72, 1974</t>
  </si>
  <si>
    <t>Revue juridique (droit ecrit et coutumier) du Ruanda et du Burundi</t>
  </si>
  <si>
    <t> annee 1-6 (1961-1966)</t>
  </si>
  <si>
    <t>v.1-5(1961-1965), v.6:no.1-3(1966)</t>
  </si>
  <si>
    <t>v. 1-6 (1961-1966)</t>
  </si>
  <si>
    <t>1961-1962; 1964-1965</t>
  </si>
  <si>
    <t>1961-1966</t>
  </si>
  <si>
    <t xml:space="preserve">    Cameroon</t>
  </si>
  <si>
    <t>Journal officiel de la République unie du Cameroun/Official gazette of the Federal Republic of Cameroon</t>
  </si>
  <si>
    <t>v.2 (1962:May-Oct.), v.3-6 (1963-1966), v.8-29 (1968-1989), v.34 (1990:Aug.), v.37:no.1-v.38:no.23 (1997-1998:Dec.15), v.40:no.1-v.42:no.23 (1999-2001:Dec.), v.43:no.1-v.45:no.20 (2002-2004:Oct.), v.45:no.22-v.52:no.24 (2004:Nov.-2012:Jan.),  Loose Gazettes:v.53-54 (2012-2014) and current issues (v. 55) (INC)</t>
  </si>
  <si>
    <t>11e année:no 1-24(1971:janv.-déc.)
v. 1, n. 1 (oct. 1, 1961)- incomplete; 12e année:no 1-6(1972:janv.-juin)</t>
  </si>
  <si>
    <t>1956 ed</t>
  </si>
  <si>
    <t>t.1-5 (1956-1958)</t>
  </si>
  <si>
    <t>v.1-v.4</t>
  </si>
  <si>
    <t>no 27-28(1972-1973),
no 39(1978)</t>
  </si>
  <si>
    <t>Incomplete holdings 1961-1979</t>
  </si>
  <si>
    <t>Les echos du palais</t>
  </si>
  <si>
    <t>1979:Oct/Dec.</t>
  </si>
  <si>
    <t>v.1-7 (1994-2006) (INC)</t>
  </si>
  <si>
    <t>v.1:no.1 (1994:Jan.)
v.2:no.1 (1995:Feb.)
v.2:no.2 (1995:Aug.)</t>
  </si>
  <si>
    <t xml:space="preserve">    Cape Verde</t>
  </si>
  <si>
    <t>1933-1974, 1978, 1980-1989, 1990, 1998-2007</t>
  </si>
  <si>
    <t>(some issues are missing and some numbers include supplements): 1880-1913; 1992:no.1-26
2007-2014; 
1914:no.1
1953-1954
1955-1957
1959
1960
1961-1962
1963-1964
1965:no.1-13
1976-1981
1982:no.49-52
1984:no.1,3,5,6,8,9,14
1985
1986:no.1-20
1987
Index :        1842/1895</t>
  </si>
  <si>
    <t>Colectanea de jurisprudéncia</t>
  </si>
  <si>
    <t>1980, 1986, 1975-1994</t>
  </si>
  <si>
    <t>no.9(1978)</t>
  </si>
  <si>
    <t xml:space="preserve">    Central African Republic</t>
  </si>
  <si>
    <t>Journal officiel de la République centraficaine</t>
  </si>
  <si>
    <t xml:space="preserve">annee 4 (1962)-annee 15 (1962-1973), annee 16-18 (1973-1976), annee 22:no.1-annee 38:no. 2 (1979:Sept.-1994-May), annee 48-50 (2007-2009) </t>
  </si>
  <si>
    <t xml:space="preserve">    Chad</t>
  </si>
  <si>
    <t>annee 1-10,12-14,18-20,34-54 (1959-2012) (INC)</t>
  </si>
  <si>
    <t>v. 1, n. 1 (1. oct. 1959)-v. 3, n.25 (dec. 1961)</t>
  </si>
  <si>
    <t>Recueil des textes: Republique Tchad</t>
  </si>
  <si>
    <t>no  holdings</t>
  </si>
  <si>
    <t>no.6-7 (2003-2004), no.14 (2007), no.16-20 (2008-2011)</t>
  </si>
  <si>
    <t>no.14(2007:nov.)
no.16(2008:déc.)
no.17(2009:déc.)
no.18(2010:sept.)
no.19(2011:avril)
no.20(2011:juil.)</t>
  </si>
  <si>
    <t xml:space="preserve">    Comoros</t>
  </si>
  <si>
    <t>Journal officiel - État comorien./Journal officiel/Journal officiel de la République fédérale islamique des Comores</t>
  </si>
  <si>
    <t>1960-2006 (INC)</t>
  </si>
  <si>
    <t>no holdings (all Hollis records point to CRL's holdings)</t>
  </si>
  <si>
    <t xml:space="preserve">    Congo, Democratic Republic of the (DRC)</t>
  </si>
  <si>
    <t xml:space="preserve">annee 1-55 (1960-2014) (INC)  </t>
  </si>
  <si>
    <t xml:space="preserve">(Congo Free State) v.9-10(1893-1894) 
v.23-24(1907-1908) 
</t>
  </si>
  <si>
    <t>1er année:1er pt.:no 4bis(1960:janv.30),
1er année:1er pt.:no 6(1960:fev.8),
1er année:1er pt.:no 8(1960:fev.22),
1er année:1er pt.:no 13bis(1960:mars 29),
1er année:1er pt.:no 15bis(1960:avr.11),
1er année:1er pt.:no 17-21(1960:avr.25-mai23)
1er année:1er pt.:no 21bis(1960:mai27)
1er année:1er pt.:no 22-26(1960:mai 30-juin 27)
1er année:1er pt.:no 26bis(1960:juin 29)
1er année:1er pt.:no 27-31(1960:juil. 4-1 aout)
1er année:1er pt.:no 31bis(1960:aout 11)
1er année:1er pt.:no 32-42(1960:aout 8-nov. 14)
3e année:1er-2e pt.(1962)
4e année(1963) [incomplete] 
6e année:3e pt.:no 1(1964:Jan.15),
6e année:1er pt.:no 10-20(1965),
6e année:2e pt.:no 8-24(1965),
7e année:2e pt.:no 1-19(1966),
8e année:1er pt.:no 1-10(1967),
8e année:1er pt.:no 12-15(1967),
8e année:1er pt.:no 17-24(1967),
année 9:no.1-22(1968:janv.-nov.)
année 11:no.1-24(1970)
année 12:no.12,
année 13:no.1</t>
  </si>
  <si>
    <t>Incomplete holdings 1999-2009</t>
  </si>
  <si>
    <t>1905, 1907 reprint</t>
  </si>
  <si>
    <t>1927 ed, 1934 ed, 1943 ed, 1945 ed, 1948 ed, 1954 ed, 1959 ed.</t>
  </si>
  <si>
    <t>1923, 1934, 1945 ed.</t>
  </si>
  <si>
    <t>t.1-2;
t.3:A-B;
t.4-5;
t.6:A-B;
t.7 (2010 edition)</t>
  </si>
  <si>
    <t>annee 4-36 (1928-1960) (INC)</t>
  </si>
  <si>
    <t>v.4-16 (1928-1940); Supplement</t>
  </si>
  <si>
    <t>v.37-39 (1961-1963)</t>
  </si>
  <si>
    <t>v. 34-37</t>
  </si>
  <si>
    <t>Revue de Congo</t>
  </si>
  <si>
    <t>v.40-42 (1964-1966), v. 44-46 (1968-1970)</t>
  </si>
  <si>
    <t>Revue juridique du Zaire</t>
  </si>
  <si>
    <t xml:space="preserve"> annee 48:no.2/3 (1972:May./Dec.) </t>
  </si>
  <si>
    <t>v.1-48(1924/1925-1972),
v.50-57(1974-1981),
v.59(1983),
v.66/67(1990/1991)</t>
  </si>
  <si>
    <t>Incomplete holdings 1971-1995</t>
  </si>
  <si>
    <t>Zaire= 1973-1974,1976-1999, Congo= 2000-2009</t>
  </si>
  <si>
    <t>v.1:fasc.no.1(1971)
1972
1974-1979
1980/1984
1990/1999
2000/2003</t>
  </si>
  <si>
    <t>1974,1977,1979-1980/1984,1990/1999</t>
  </si>
  <si>
    <t>Incomplete holdings 1971-1979</t>
  </si>
  <si>
    <t>Revue analytique de jurisprudence du Congo</t>
  </si>
  <si>
    <t xml:space="preserve">    Congo, Republic of the</t>
  </si>
  <si>
    <t>annee 4-34 (1961-1990) (INC)</t>
  </si>
  <si>
    <t>1960; 1961: no. 1/2,5/26; 1962:no.1/17,19/26; 1963; 1964:no.1/21,23/24,26; 1965; 1966:no.1/13,15/24; 1967:no.10; 1968:no.1/12,15/26; 1969; 1970; 1981:no.1-24 inc.; 1982:no.2-12 inc.; 1985:no.13-23 inc.</t>
  </si>
  <si>
    <t>annexe 1, 1966-1973</t>
  </si>
  <si>
    <t>Recueil des lois: Assemblée nationale du Congo</t>
  </si>
  <si>
    <t>1959/1960, 1964/1965, 1958/1959, 1973/1974, 1981:Nov/1982:May, 1983</t>
  </si>
  <si>
    <t>1983:Nov.:t.1</t>
  </si>
  <si>
    <t>Bulletin des arrêtés de la Cour suprème de la République populaire du Congo</t>
  </si>
  <si>
    <t xml:space="preserve">no. 2 </t>
  </si>
  <si>
    <t>Revue congolaise de droit</t>
  </si>
  <si>
    <t>no. 5</t>
  </si>
  <si>
    <t>Incomplete holdings 1987-1994</t>
  </si>
  <si>
    <t xml:space="preserve">    Cote d'Ivoire</t>
  </si>
  <si>
    <t> Journal officiel de la Côte d'Ivoire</t>
  </si>
  <si>
    <t>annee 18-47 (1912-1941), annee 49-53 (1943-1947)</t>
  </si>
  <si>
    <t>1970, no. 1; no.1986-1990</t>
  </si>
  <si>
    <t>No holdings; mico incomplete</t>
  </si>
  <si>
    <t>annee 1 (1958), annee 4-19 (1962-1977), annee 21 (1979), annee 30-56  (1988-2014) (INC)</t>
  </si>
  <si>
    <t>v.1:no.7-10,12-53,55-81 (1958/1959)
v.2:no.1-26,28-49,51-52,55-69 (1960)
v. 3:no.1-10 (1961)</t>
  </si>
  <si>
    <t>Journal officiel de la République de Côte d’Ivoire</t>
  </si>
  <si>
    <t>Recueil des pricipaux textes législatifs et réglementaires applicables en Côte d’Ivoire</t>
  </si>
  <si>
    <t>2012; t.1-20</t>
  </si>
  <si>
    <t>Incomplete holdings v.1-20</t>
  </si>
  <si>
    <t>Yes</t>
  </si>
  <si>
    <t>Gazette des tribunaux ivoriens</t>
  </si>
  <si>
    <t>Revue ivoirienne de droit</t>
  </si>
  <si>
    <t>1970-1979/1980,
1987:no.1/2
1999:no.1
no 37(2006),
no 44-45(2013-2014)</t>
  </si>
  <si>
    <t>1969-1980</t>
  </si>
  <si>
    <t>Incomplete holdings 1969-83</t>
  </si>
  <si>
    <t xml:space="preserve">    Djibouti</t>
  </si>
  <si>
    <t>Journal officiel de la République de Djibouti</t>
  </si>
  <si>
    <t>annee 1-31 (1977-2009)</t>
  </si>
  <si>
    <t>2e annee(1978),
4e-9e annee
14e annee(1991),
22e-36e annee(2000-2014); 1er annee:no.11(1977:nov. 14)
3e annee:no.1-2,5(1979:mars18-avril24, dec. 31)
4e annee:no.2-5(1980:févr26-déc.31)
10e annee:special no.1-4(1987:mars-juin)
10e annee:no.1-16(1987:janv.15-déc.31)
11e annee:no.1-24(1988:janv.15-déc.31)
12e annee:no.1-24(1989:janv.15-déc.31)
13e annee:no.1-24(1990:janv.15-déc.31)
15e annee:no.1-24(1992:janv.15-déc.31)
15e annee:special no.2-7(1992:sept.-déc.)
16e annee:special no.1-5(1993)
16e annee:no.1-24(1993:janv.15-déc.31)
17e annee:no.1-24(1994:janv.15-déc.31)
18e annee:no.1-24(1995:janv.15-déc.31)
18e annee:no.1-24(1996:janv.15-déc.31)
19e annee:no.1-8(1997:janv.15-avril30)
20e [i.e. 19e] annee:no.13-18(1997:juil.-sept.)
20e annee:no.1-6(1998:janv.15-mars31)</t>
  </si>
  <si>
    <t>annee 16-40 (1916-1940) annee 49 (1949), annee 51-67 (1951-1967) (INC)</t>
  </si>
  <si>
    <t>annee 68-77 (1968-1977:May)</t>
  </si>
  <si>
    <t>annee 68-75(1968-1975)
annee 76:no 1-22(1976:janv.-nov.)</t>
  </si>
  <si>
    <t xml:space="preserve">    Equatorial Guinea</t>
  </si>
  <si>
    <t>Boletín oficial de la Guinea Ecuatorial</t>
  </si>
  <si>
    <t>1964-1961, 1980-1983, 1986-1988, 1990</t>
  </si>
  <si>
    <t>Bulletin Oficiel de los Territorios Espanoles del Golfo De Guinea</t>
  </si>
  <si>
    <t>1907-1959</t>
  </si>
  <si>
    <t xml:space="preserve">    Eritrea</t>
  </si>
  <si>
    <t>v.1, 9-10, 12, 13, 18 (1991-2010) (INC)</t>
  </si>
  <si>
    <t xml:space="preserve">v.1:no.4(1991),
v.2:no.2(1992),
v.3:no.1(1993),
v.3:no.3-10(1993),
v.4:no.1-3(1994),
v.4:no.5-7(1994),
v.4:no.10(1994),
v.5:no.2-3(1995),
v.5:no.5-8(1995),
v.5:no.10(1995),
v.5:no.12(1995),
v.6:no.1(1996),
v.6:no.3-7(1996)
v.7:no.2(1997),
v.7:no.4-5(1997),
v.8:no.1(1998),
v.8:no.3-4(1998),
v.9:no.1-4(2000),
v.9:no.6-8(2000),
v.10:no.1-5(2001)
v.11:no.1-4(2002),
v.11:no.7-8(2002),
v.12:no.1(2003),
v.12:no.3-4(2003),
v.12:no.6(2003),
v.12:no.10-12(2003)
v.13:no.1-2(2004),
v.13:no.5(2004),
v.13:no.7-8(2004),
v.14:no.1-2(2005),
v.14:no.4-8(2005), v.15:no.1-2(2006),
v.15:no.4-5(2006),
v.16:no.1-3(2003),
v.17:no.1(2008),
v.18:no.1-2(2010),
v.19:no.1(2011),
v.20:no.2-3(2012),
v.20:no.5-7(2012),
v.21:no.1-2(2013)
</t>
  </si>
  <si>
    <t>Incomplete holdings 2001-2002</t>
  </si>
  <si>
    <t>The Eritrean gazette</t>
  </si>
  <si>
    <t>v. 1-14 (1941-1952), 1960/1963</t>
  </si>
  <si>
    <t>v.5(1945),
v.10(1949),
v.13:no.7-19(1951)
v.14(1952)</t>
  </si>
  <si>
    <t>Incomplete holdings 1941-1942</t>
  </si>
  <si>
    <t>Bollettino ufficiale del governo dell'Eritrea</t>
  </si>
  <si>
    <t>Gazéta awagat Éretra</t>
  </si>
  <si>
    <t>v.1:no.4(1991),
v.2:no.2(1992),
v.3:no.1(1993),
v.3:no.3-10(1993),
v.4:no.1-3(1994),
v.4:no.5-7(1994),
v.4:no.10(1994),
v.5:no.2-3(1995),
v.5:no.5-8(1995),
v.5:no.10(1995),
v.5:no.12(1995),
v.6:no.1(1996),
v.6:no.3-7(1996)
v.7:no.2(1997),
v.7:no.4-5(1997),
v.8:no.1(1998),
v.8:no.3-4(1998),
v.9:no.1-4(2000),
v.9:no.6-8(2000),
v.10:no.1-5(2001)
v.11:no.1-4(2002),
v.11:no.7-8(2002),
v.12:no.1(2003),
v.12:no.3-4(2003),
v.12:no.6(2003),
v.12:no.10-12(2003)
v.13:no.1-2(2004),
v.13:no.5(2004),
v.13:no.7-8(2004),
v.14:no.1-2(2005),
v.14:no.4-8(2005),
v.15:no.1-2(2006),
v.15:no.4-5(2006),
v.16:no.1-3(2003),
v.17:no.1(2008),
v.18:no.1-2(2010),
v.19:no.1(2011),
v.20:no.2-3(2012),
v.20:no.5-7(2012),
v.21:no.1-2(2013)</t>
  </si>
  <si>
    <t xml:space="preserve">    Ethiopia</t>
  </si>
  <si>
    <t>1995-present</t>
  </si>
  <si>
    <t>1960 - #2</t>
  </si>
  <si>
    <t>1st-19th year(1995-2012/2013); 1st year:no.1(1995:Aug. 21) [contains Constitution (1994)]</t>
  </si>
  <si>
    <t>Negarit Gazeta</t>
  </si>
  <si>
    <t>1942-1951, 1954-1979, 1990-1995</t>
  </si>
  <si>
    <t>Extraordinary issue no. 2 of 1960</t>
  </si>
  <si>
    <t>v.29-30 (1969-1971)</t>
  </si>
  <si>
    <t>(closest match) Civil code of the Empire of Ethiopia of 1960</t>
  </si>
  <si>
    <t>Incomplete holdings 1942-1986</t>
  </si>
  <si>
    <t>Giornale Ufficiale del Governo Generale dell'Africa Orientale Italiana</t>
  </si>
  <si>
    <t>1936-1941</t>
  </si>
  <si>
    <t>Consolidated laws of Ethiopia</t>
  </si>
  <si>
    <t>1972 ed</t>
  </si>
  <si>
    <t>1972 edition</t>
  </si>
  <si>
    <t>1969 (Vols. 1 &amp; 2, Supp.)</t>
  </si>
  <si>
    <t>1972; 1975 supp.</t>
  </si>
  <si>
    <t>v.1-2, suppl. 1, 1972</t>
  </si>
  <si>
    <t>1972 ed. and suppl.</t>
  </si>
  <si>
    <t>Proclamations, Decrees, Orders (various authorities)</t>
  </si>
  <si>
    <t>Several years from early 1950's, 1987</t>
  </si>
  <si>
    <t>Negarit gazeta: proclamations</t>
  </si>
  <si>
    <t>1960; no. 1.</t>
  </si>
  <si>
    <t>Ya Taqlay ferd bét yaferdoc maaf-Suprem Court law report</t>
  </si>
  <si>
    <t>v. 1 1990</t>
  </si>
  <si>
    <t>2005, 2007-2009, 2011</t>
  </si>
  <si>
    <t>Journal of Ethiopian law</t>
  </si>
  <si>
    <t>1964-1973, 1980-2011</t>
  </si>
  <si>
    <t>v.1-6(1964-1969) V.5 includes index v.1/5
v.7:no.1-2</t>
  </si>
  <si>
    <t>v.1 (1964)-v.9 (1973)</t>
  </si>
  <si>
    <t>v.1 (1964)-v.6 (1969)</t>
  </si>
  <si>
    <t>1964-1973, 1999</t>
  </si>
  <si>
    <t>v. 1-9 (1964-10739</t>
  </si>
  <si>
    <t>Incomplete holdings 1964-2015</t>
  </si>
  <si>
    <t xml:space="preserve">    Gabon</t>
  </si>
  <si>
    <t>Journal officiel de la République Gabonaise</t>
  </si>
  <si>
    <t>1959-1997, 2001-2013</t>
  </si>
  <si>
    <t>Journal Officiel de L'Afrique Equatoriale Française</t>
  </si>
  <si>
    <t>1942-1958</t>
  </si>
  <si>
    <t>Journal Officiel de la Colonie du Gabon</t>
  </si>
  <si>
    <t>1904-1908</t>
  </si>
  <si>
    <t>1947-1948, 1950-1958</t>
  </si>
  <si>
    <t xml:space="preserve">    Gambia, The</t>
  </si>
  <si>
    <t>Gambia government gazette / Gambia Gazette (title fluctuates)</t>
  </si>
  <si>
    <t>1920-1972, 1974-1975, 1984-1997, 2000-2008</t>
  </si>
  <si>
    <t xml:space="preserve">v.1-2(1968) (Minutes of the meetings.)  </t>
  </si>
  <si>
    <t>Laws of the Gambia in force the first day of September 2009</t>
  </si>
  <si>
    <t>Laws of The Gambia in force on the 1st day of January, 1967.</t>
  </si>
  <si>
    <t>v.1-8; supplementary material v.9-15 (1965/67-1978/79)</t>
  </si>
  <si>
    <t xml:space="preserve"> v.1-v.8</t>
  </si>
  <si>
    <t>v.1-6</t>
  </si>
  <si>
    <t>Electronic access (LLMC Digital)</t>
  </si>
  <si>
    <t xml:space="preserve"> v.1-v.6</t>
  </si>
  <si>
    <t>Acts (Suppl. C of O.G.) &amp; Subsidiary Legislation (Suppl. A of O.G.)</t>
  </si>
  <si>
    <t>1935-1942, 1944-1975, 1984-2006</t>
  </si>
  <si>
    <t>Ordinances</t>
  </si>
  <si>
    <t>1818-1963 (INC)</t>
  </si>
  <si>
    <t>Gambia law reports</t>
  </si>
  <si>
    <t>1960-1993, 1997-2008</t>
  </si>
  <si>
    <t>1963/1966-1967/1970,1997/2001</t>
  </si>
  <si>
    <t xml:space="preserve">    Ghana</t>
  </si>
  <si>
    <t>Ghana gazette</t>
  </si>
  <si>
    <t>1957-1987, 1994-present</t>
  </si>
  <si>
    <t>1966:no.41-93 unbound
1967:no.1-2,16-23,25-52 bound
1967:no.70,72-73,76-79 bound
1967:no.84-85,87-88,90,92-97 bound
1968:no.5-8,12-14,17-20 bound 
1968:no.22-39,41,45-49,51-64 bound
1968:67-73,77-80,82-97,99-110 bound
1969:no.1-4,7,9-17,21-28 unbound
1969:no.31-85,87-92,96-113 unbound
1970:no.1-8,11-26,30-31,33-46,49-50 unbound
Supplements:  1970:no.5 C.I.
1970:no.1-5,8-14,16-17,19-25,27 LO
1969:no.1-7 C.I.
1970:no.1-4 LA</t>
  </si>
  <si>
    <t>2009:no.2</t>
  </si>
  <si>
    <t>Holdings Incomplete - 1983-1994; Suppl.</t>
  </si>
  <si>
    <t>Gold Coast Gazette</t>
  </si>
  <si>
    <t>1922-1957</t>
  </si>
  <si>
    <t>Holdings Incomplete - 1954-1956</t>
  </si>
  <si>
    <t>Gold Coast - Government Gazette</t>
  </si>
  <si>
    <t>1872-1920 (INC)</t>
  </si>
  <si>
    <t> Laws of Ghana in force</t>
  </si>
  <si>
    <t>2005 ed</t>
  </si>
  <si>
    <t>Laws of the Gold Coast</t>
  </si>
  <si>
    <t>ed. 1920, ed. 1928, ed. 1936 ed. 1954/1956</t>
  </si>
  <si>
    <t xml:space="preserve">Electronic access (LLMC Digital) </t>
  </si>
  <si>
    <t>1920, 1928+Supp, 1951, Supp.1952-1954</t>
  </si>
  <si>
    <t>1960-presemt</t>
  </si>
  <si>
    <t>1957-1959 
1960:pt.1 
1961-1963 
1970 unbound</t>
  </si>
  <si>
    <t>Incomplete holdings 1958-70</t>
  </si>
  <si>
    <t>1957-1960</t>
  </si>
  <si>
    <t>Bound volume of the acts of the Republic of Ghana.</t>
  </si>
  <si>
    <t>1961-1963</t>
  </si>
  <si>
    <t>Laws… (various records depending on government authority at the time)</t>
  </si>
  <si>
    <t>1957-1991</t>
  </si>
  <si>
    <t>Annual Volume of the Laws of the Gold Coast</t>
  </si>
  <si>
    <t>1939, 1942-1952</t>
  </si>
  <si>
    <t>Annual Volume of the Ordinances of the Gold Coast</t>
  </si>
  <si>
    <t>1953-1956</t>
  </si>
  <si>
    <t>1910-1917, 1926-1927, 1931-1936</t>
  </si>
  <si>
    <t>1928-1937</t>
  </si>
  <si>
    <t>Ordinances of the Gold Coast Colony</t>
  </si>
  <si>
    <t>1903-1909</t>
  </si>
  <si>
    <t>selected, 1954</t>
  </si>
  <si>
    <t>Subsidiary Legislation</t>
  </si>
  <si>
    <t>1953-1959</t>
  </si>
  <si>
    <t>Law Reports (a.k.a. Nigeria Law Reports - contains judgments of the Gold Coast, among others)</t>
  </si>
  <si>
    <t>1881-1955</t>
  </si>
  <si>
    <t>v. 1-21</t>
  </si>
  <si>
    <t>v.1-21, plus index v. 1-5, 1915 v. 6-10, 1926 v. 11-15, 1935 v. 16-21, 1944 index for v. 1-21, 1958</t>
  </si>
  <si>
    <t>v.1-v.21</t>
  </si>
  <si>
    <t>1956-1958</t>
  </si>
  <si>
    <t>v.16 1955-60</t>
  </si>
  <si>
    <t>Ghana law reports</t>
  </si>
  <si>
    <t>1959-1968, 1971-2005, 2008-2009</t>
  </si>
  <si>
    <t>1959-1960 
1961:v.1-2 
1962:v.1-2 
1963:v.1-2 
1964-1968 Hide holdings
1971:v.1-2 
1972:v.1-2 
1973:v.1-3 v.2-3 unbound
1974:v.1-2 
1976:v.2 1977:v.1-2 
1978 
Indexes:  1973:v.4 unbound</t>
  </si>
  <si>
    <t>1959-66, 1968, 1971-77, 1980</t>
  </si>
  <si>
    <t>1959-1968; 1971-1978</t>
  </si>
  <si>
    <t>1959-1968; 1971-1978, 1995-1998</t>
  </si>
  <si>
    <t>1959-1964; 1966-1967; 1971-1980; "Index 1971-1976"</t>
  </si>
  <si>
    <t>1959-1966; 1971-1978; 1971-74 (index) 1980-1992 (v.1); 1993-94</t>
  </si>
  <si>
    <t>Incomplete holdings 1959-1977</t>
  </si>
  <si>
    <t>1959-1960, 1961 (pt.1-2)-1963 (pt.1-2), 1964-1968; 1971 (v.1-2)-1977 (v.1-2), 1978; Accompanied by Table of cases and indexes.</t>
  </si>
  <si>
    <t>Ghana Law Reports Digest - http://www.worldcat.org/oclc/11635868</t>
  </si>
  <si>
    <t>1980-1989/90</t>
  </si>
  <si>
    <t>Incomplete Holdings 1980-1981</t>
  </si>
  <si>
    <t>The Supreme Court of Ghana law reports</t>
  </si>
  <si>
    <t>1996-2013</t>
  </si>
  <si>
    <t>1996-97, 1988-89, 2000-12</t>
  </si>
  <si>
    <t xml:space="preserve">    Guinea</t>
  </si>
  <si>
    <t>1984-1996, 1998-2004, 2009-present</t>
  </si>
  <si>
    <t xml:space="preserve">v.11(1969) 
v.12:no.1-3,5-11,13-15,17-18,21-23,26(1970) 
v.13:no.2,6-11,14-15(1971) 
v.14:no.1-8(1972) 
v.15:no.1-21(1973)
v.16:no.1-16,18-24(1974) 
v.19:no.4-24(1977) 
v.20:no.5-24(1978) 
v.21-23(1979-1981) </t>
  </si>
  <si>
    <t>Incomplete holdings 1961-1968</t>
  </si>
  <si>
    <t>Journal officiel de la République de Guinée</t>
  </si>
  <si>
    <t>1958-1978</t>
  </si>
  <si>
    <t>Journal Officiel de la Guinée Française</t>
  </si>
  <si>
    <t>1901-1958</t>
  </si>
  <si>
    <t>Journal officiel de la République de Guinée. Lois, décrets, ordonnances, arrêtés et décisions</t>
  </si>
  <si>
    <t xml:space="preserve">v.21-23(1979-1981) </t>
  </si>
  <si>
    <t xml:space="preserve">    Guinea-Bissau</t>
  </si>
  <si>
    <t>Boletim oficial—Guiné-Bissau</t>
  </si>
  <si>
    <t>1977-1979, 1984, 1986-1987, 1994, 2006</t>
  </si>
  <si>
    <t>Boletim Oficial da Guiné / Boletim Oficial da Colónia da Guiné</t>
  </si>
  <si>
    <t>1941, 1945-1948, 1961-1974</t>
  </si>
  <si>
    <t xml:space="preserve">    Kenya</t>
  </si>
  <si>
    <t>The Kenya gazette</t>
  </si>
  <si>
    <t>1957-present (INC)</t>
  </si>
  <si>
    <t>v.65:no.49(1963) unbound
v.66:no.1-35,37-45,47-62(1964) unbound
v.67:no.1-13,15-34,36-59(1965) unbound
v.68(1966) index unbound
 v.71(1969) index unbound
v.71:no.1-52,54-61(1969) unbound
v.72:no.1-59(1970) unboundHide holdings
v.73:no.1-60(1971) unbound
v.74:no.1-61(1972) bound
v.75:no.1-60(1973) unbound
v.76:no.1-61(1974) unbound
v.77:no.1-46(1975) unbound
1972:no.1-94 unbound
1973:no.1-90 unbound
Supplements:  1955 
1963:no.105 unbound
1964:no.2-176 unbound
1965:no.1-104 unbound
1966:no.1-67 boundHide holdings 
1968:no.20 unbound
1969:no.1-100 unbound
1970:no.1-101 bound
1971:no.1-100 unbound
1974:no.1-92 unbound
1975:no.2-61 unbound</t>
  </si>
  <si>
    <t>Incomplete holdings 1949-88</t>
  </si>
  <si>
    <t>1920-1956 (INC)</t>
  </si>
  <si>
    <t>Official Gazette of the East Africa Protectorate</t>
  </si>
  <si>
    <t>1908-1920 (INC)</t>
  </si>
  <si>
    <t>Official Gazette of the East Africa and Uganda Protectorates</t>
  </si>
  <si>
    <t>1901-1905, 1907-1908 (INC)</t>
  </si>
  <si>
    <t>The laws of Kenya</t>
  </si>
  <si>
    <t>ed. 2005, updates through 2012</t>
  </si>
  <si>
    <t xml:space="preserve">1962 ed. v.1-11 </t>
  </si>
  <si>
    <t>(as of 1924)</t>
  </si>
  <si>
    <t>1924, 1928, 1962</t>
  </si>
  <si>
    <t>v.1-11</t>
  </si>
  <si>
    <t>Electronic holdings-v. 1-11 in LLMC digital</t>
  </si>
  <si>
    <t>1962 ed. + Supp.</t>
  </si>
  <si>
    <t>ed. 1948, ed. 1962</t>
  </si>
  <si>
    <t>1927, 1948</t>
  </si>
  <si>
    <t>Laws of Kenya: containing the Ordinances of Kenya in force on…</t>
  </si>
  <si>
    <t>ed 1924</t>
  </si>
  <si>
    <t>Kenya gazette, as “Act supplements"</t>
  </si>
  <si>
    <t>1964-present (INC)</t>
  </si>
  <si>
    <t>Incomplete holdings 1965-1992</t>
  </si>
  <si>
    <t>1957-1961</t>
  </si>
  <si>
    <t>1922-1961</t>
  </si>
  <si>
    <t>1922-1948</t>
  </si>
  <si>
    <t>Proclamations, Rules and Regulations (Colony &amp; Protectorate of Kenya)</t>
  </si>
  <si>
    <t>1922-1927, 1929-1935, 1938-1955</t>
  </si>
  <si>
    <t>1903-1914, 1916-1918</t>
  </si>
  <si>
    <t>Kenya Law Reports</t>
  </si>
  <si>
    <t>1976-1980, 1985-1994, 2000-2011 (INC)</t>
  </si>
  <si>
    <t>1976-1978</t>
  </si>
  <si>
    <t>Incomplete holdings 1979-2014</t>
  </si>
  <si>
    <t>2010-2011</t>
  </si>
  <si>
    <t>Incomplete holdings 2010-2012</t>
  </si>
  <si>
    <t>East Africa law reports</t>
  </si>
  <si>
    <t>1968-1969, 1971-present</t>
  </si>
  <si>
    <t>1957-1975</t>
  </si>
  <si>
    <t>1995/98-2013</t>
  </si>
  <si>
    <t>1968-1975, 2000-2009</t>
  </si>
  <si>
    <t>1968-1975; "1970/74 Index &amp; Noter-up"</t>
  </si>
  <si>
    <t>1968-1975</t>
  </si>
  <si>
    <t>Incomplete Holdings - 1976/1985-1990/1994, 1995/1998, 1999 (v.1-2)-2012 (v.1-2); Index and noter-up: 1970-1972.</t>
  </si>
  <si>
    <t>1983-1989</t>
  </si>
  <si>
    <t>v.1-v.7; 1983-89</t>
  </si>
  <si>
    <t>Eastern Africa Law Reports</t>
  </si>
  <si>
    <t>1957-1967</t>
  </si>
  <si>
    <t>1963-1964</t>
  </si>
  <si>
    <t>1957-67</t>
  </si>
  <si>
    <t>1934-1956</t>
  </si>
  <si>
    <t>v.1 (1934) - 23 (1956)</t>
  </si>
  <si>
    <t>v.1-v.10 1934-43</t>
  </si>
  <si>
    <t>Law Reports of Kenya (and British East Africa)</t>
  </si>
  <si>
    <t>1897-1936, 1938, 1940-1946, 1948, 1950, 1952-1956</t>
  </si>
  <si>
    <t>v.1-29</t>
  </si>
  <si>
    <t>Electronic holdings-v. 1-29 in LLMC Digital</t>
  </si>
  <si>
    <t>Incomplete holdings v. 10-29; 1924-26--1956</t>
  </si>
  <si>
    <t>Court of Appeal for East Africa. Digest of the Decisions of the Court</t>
  </si>
  <si>
    <t>1953-1962</t>
  </si>
  <si>
    <t>Kenya. Court of Review. Law Reports</t>
  </si>
  <si>
    <t>v. 1-10</t>
  </si>
  <si>
    <t>1990-1991</t>
  </si>
  <si>
    <t>Kenya Court of Appeal reports</t>
  </si>
  <si>
    <t>1982-92</t>
  </si>
  <si>
    <t>1982-1988</t>
  </si>
  <si>
    <t>Tax cases 1974-1994</t>
  </si>
  <si>
    <t xml:space="preserve">    Lesotho</t>
  </si>
  <si>
    <t>Lesotho government gazette</t>
  </si>
  <si>
    <t>1968-present (INC)</t>
  </si>
  <si>
    <t xml:space="preserve">Intermittent holdings 1994-2009 </t>
  </si>
  <si>
    <t>1935-1941, 1953-1963 (INC)</t>
  </si>
  <si>
    <t>No holdings (micro only)</t>
  </si>
  <si>
    <t>1966-1972, 1974, 1976-2007</t>
  </si>
  <si>
    <t>1966-1986,1990-1991</t>
  </si>
  <si>
    <t>Incomplete holdings 1969-2009</t>
  </si>
  <si>
    <t>1960-1965</t>
  </si>
  <si>
    <t>Electronic access in LLMC Digital</t>
  </si>
  <si>
    <t>v.1-v.10 (1960-1965)</t>
  </si>
  <si>
    <t>ed. 1949, ed. 1960</t>
  </si>
  <si>
    <t>Acts - Lesotho</t>
  </si>
  <si>
    <t>Included in O.G.</t>
  </si>
  <si>
    <t>Orders (Basutoland)</t>
  </si>
  <si>
    <t>1868-1913</t>
  </si>
  <si>
    <t>Proclamations &amp; Notices (Basutoland)</t>
  </si>
  <si>
    <t>1884-1904, 1913-1916, 1922-1960</t>
  </si>
  <si>
    <t>Lesotho Appeal Cases</t>
  </si>
  <si>
    <t>1980-2008</t>
  </si>
  <si>
    <t>Incomplete holdings 1990-2008</t>
  </si>
  <si>
    <t>Lesotho Law Reports &amp; Legal Bulletin</t>
  </si>
  <si>
    <t>1991-2000</t>
  </si>
  <si>
    <t>Incomeplete Holdings - 1999-2000</t>
  </si>
  <si>
    <t>Lesotho Law Reports</t>
  </si>
  <si>
    <t>1967-2001</t>
  </si>
  <si>
    <t xml:space="preserve">1967-1978 1978 unbound
1979:pt.1(1980-1981) 
1980-1981 
Indexes:
1926-1976 </t>
  </si>
  <si>
    <t>1967/70-1981</t>
  </si>
  <si>
    <t>1967/1970-1977,1979-1981,1991/1996</t>
  </si>
  <si>
    <t>1967-1996</t>
  </si>
  <si>
    <t xml:space="preserve">    Liberia</t>
  </si>
  <si>
    <t>The Liberia official gazette</t>
  </si>
  <si>
    <t>1905-1962, 1976-1981, 1985, 1990-1997, 1999-2005 (INC)</t>
  </si>
  <si>
    <t>Incomplete holdings 1963-1973</t>
  </si>
  <si>
    <t>Vol. 2-5 (1998-2000)</t>
  </si>
  <si>
    <t xml:space="preserve">1973 v.1-6 </t>
  </si>
  <si>
    <t>1998 (Vols. 1-5)</t>
  </si>
  <si>
    <t>v.2-v.5</t>
  </si>
  <si>
    <t>Liberian Code of Laws Revised.</t>
  </si>
  <si>
    <t>Vol. 1 (1973); Vol. 6 (1979); ???</t>
  </si>
  <si>
    <t>V. 1, 6 (1973)</t>
  </si>
  <si>
    <t>v.1; v.6 (1973)</t>
  </si>
  <si>
    <t>Liberian Code of Laws of 1956</t>
  </si>
  <si>
    <t>Vol. 1-5 (1957-1960)</t>
  </si>
  <si>
    <t>Vol. 1-5 (1956)</t>
  </si>
  <si>
    <t>Electronic Access (HeinOnline)</t>
  </si>
  <si>
    <t>v.1-v.5</t>
  </si>
  <si>
    <t>Acts</t>
  </si>
  <si>
    <t>1839-1966 (INC)</t>
  </si>
  <si>
    <t>Incomplete holdings 1904-1972</t>
  </si>
  <si>
    <t>Rulings, Opinions and Decisions of the Supreme Court of Liberia</t>
  </si>
  <si>
    <t>1908-1909, 1911-1915</t>
  </si>
  <si>
    <t>Supreme Court Reports</t>
  </si>
  <si>
    <t>1861-1907</t>
  </si>
  <si>
    <t>Cases Decided in the Supreme Court of the Republic of Liberia</t>
  </si>
  <si>
    <t>1908-1926</t>
  </si>
  <si>
    <t>Liberian law reports</t>
  </si>
  <si>
    <t>1927-1999</t>
  </si>
  <si>
    <t>v.1-27 
Indexes:  v.1/16 (1955)</t>
  </si>
  <si>
    <t>1957-59 (Vols. 13-27)</t>
  </si>
  <si>
    <t>vols. 3-27</t>
  </si>
  <si>
    <t>v. 2-19, Indexes for v.1-16</t>
  </si>
  <si>
    <t>v. 1-8, 11-16</t>
  </si>
  <si>
    <t>v.1-v.27</t>
  </si>
  <si>
    <t>v.2 (1908/1926)- v.15 (1962/1963), v.16 (1964)-v. 27 (1978); Indexes</t>
  </si>
  <si>
    <t xml:space="preserve">    Madagascar</t>
  </si>
  <si>
    <t>1992-present (INC)</t>
  </si>
  <si>
    <t>1976-1991 (INC)</t>
  </si>
  <si>
    <t xml:space="preserve">v.84-85(1968-1969) 
v.86(1970:Jan3,24,Feb14-28,Mar14-Apr11,25,May-Jun13,27,Aug7,15-22,Sep5-19,Oct9,17,Nov28-Dec5) 
v.87(1971:Jan2-23,Feb6-Mar27,Apr3-Jul3,17,31-Aug-Oct23,Nov13-20,27,Dec11,23,29) 
v.88(1972:Jan5-8,15-Feb5,19-Apr,May3-6,13-Jun6,19,Jul14,29-Aug12,26,Sep9-30,Oct5-Nov18,Dec) 
v.89(1973)
v.90(1974:Jan-Feb11,23-Mar9,18-30,Apr13-May11,25,Jun5-22,Jul6-13,27-Aug-Sep,Oct5-19,Nov-Dec) 
v.91(1975:Jan-Dec27) 
v.92(1976:Jan-Sep, Oct.-Nov.) </t>
  </si>
  <si>
    <t>Incomplete holdings 1978-1985</t>
  </si>
  <si>
    <t>Journal Officiel de la République Malgache</t>
  </si>
  <si>
    <t>Journal Officiel de Madagascar et Dépendances</t>
  </si>
  <si>
    <t>1896-1958 (INC)</t>
  </si>
  <si>
    <t>Electronic access (1896-1958_</t>
  </si>
  <si>
    <t>Ny Gazety Malagasy</t>
  </si>
  <si>
    <t xml:space="preserve"> v.1:no.7(1875:Nov.)</t>
  </si>
  <si>
    <t>Textes législatifs et réglementaires malgaches</t>
  </si>
  <si>
    <t>v. 1 (1980); v. 2 (1983)</t>
  </si>
  <si>
    <t>1962 vols.1-5</t>
  </si>
  <si>
    <t>Recueil des Arrêts de la Chambre Administrative de la Cour Suprême de Madagascar</t>
  </si>
  <si>
    <t>1965-1971, 1973-1974</t>
  </si>
  <si>
    <t>Bulletin et Recueil des Arrêts de la Cour Suprême de Madagascar</t>
  </si>
  <si>
    <t>Bulletin et recueil des arrêtés de la Cour Suprème de Madagascar</t>
  </si>
  <si>
    <t>2000-2008</t>
  </si>
  <si>
    <t xml:space="preserve">    Malawi</t>
  </si>
  <si>
    <t>Malawi government gazette</t>
  </si>
  <si>
    <t>No.</t>
  </si>
  <si>
    <t>Incomplete holdings 1971?</t>
  </si>
  <si>
    <t>1907-1908, 1911-1913, 1915-1964</t>
  </si>
  <si>
    <t>Incomplete holdings 1933-1950</t>
  </si>
  <si>
    <t>Federal Government Gazette (Rhodesia &amp; Nyasaland)</t>
  </si>
  <si>
    <t>1953-1963 (INC)</t>
  </si>
  <si>
    <t>British Central Africa Gazette</t>
  </si>
  <si>
    <t>1894-1907</t>
  </si>
  <si>
    <t>Laws of Malawi</t>
  </si>
  <si>
    <t>ed 1968</t>
  </si>
  <si>
    <t>v. 1-10 1968</t>
  </si>
  <si>
    <t>1971-74, 1983-87</t>
  </si>
  <si>
    <t>1968 vols. 1-10</t>
  </si>
  <si>
    <t>v.1-v.10</t>
  </si>
  <si>
    <t>Incomplete holdings 1970?</t>
  </si>
  <si>
    <t>Laws of Nyasaland in force on…</t>
  </si>
  <si>
    <t>ed. 1946, ed. 1957</t>
  </si>
  <si>
    <t>1933.1946,1957</t>
  </si>
  <si>
    <t>Acts &amp; Government Notices (supplement to O.G.)</t>
  </si>
  <si>
    <t>1933-1978, 2000-present</t>
  </si>
  <si>
    <t>Malawi [Regulations, rules, etc.]</t>
  </si>
  <si>
    <t>Incomplete holdings 1970-87</t>
  </si>
  <si>
    <t>Annual Volume of the Laws</t>
  </si>
  <si>
    <t>1949-1957, 1968</t>
  </si>
  <si>
    <t>1913-1946</t>
  </si>
  <si>
    <t>Incomplete holdings 1913-1962</t>
  </si>
  <si>
    <t>Orders in Council, Ordinances, Regulations, Proclamations, Orders, and Rules (Nyasaland Protectorate)</t>
  </si>
  <si>
    <t>1907-1908, 1910-1914</t>
  </si>
  <si>
    <t>Orders in Council, Ordinances, Regulations, Proclamations, Orders, and Rules (British Central Africa Protectorate)</t>
  </si>
  <si>
    <t xml:space="preserve">Law Reports Containing Cases Determined by the High Court of Myasaland [sic]… </t>
  </si>
  <si>
    <t>1934-1939, 1946-1952</t>
  </si>
  <si>
    <t>African Law Reports: Malawi Series (title varies - all items linked to this title)</t>
  </si>
  <si>
    <t>1923-1972</t>
  </si>
  <si>
    <t>v.1-v.6, Index</t>
  </si>
  <si>
    <t>Malawi law reports</t>
  </si>
  <si>
    <t>1973-2004</t>
  </si>
  <si>
    <t>v. 7 1979 (listed as missing)</t>
  </si>
  <si>
    <t>1973/74-1987/89; Index: 1995</t>
  </si>
  <si>
    <t>1973-1989 vols.7-12</t>
  </si>
  <si>
    <t>Incomplete holdings 1973-4; 1998-2014</t>
  </si>
  <si>
    <t>Rhodesia and Nyasaland law reports, 1956-63</t>
  </si>
  <si>
    <t xml:space="preserve">    Mali</t>
  </si>
  <si>
    <t>1960-1980, 1989-present</t>
  </si>
  <si>
    <t>1959-1960</t>
  </si>
  <si>
    <t>Journal Officiel de la République Soudanaise</t>
  </si>
  <si>
    <t>Journal Officiel du Soudan Français</t>
  </si>
  <si>
    <t>1950-1952</t>
  </si>
  <si>
    <t xml:space="preserve">Journal Officiel de l'Afrique Occidentale </t>
  </si>
  <si>
    <t>Recueil des textes statutaires de la République du Mali</t>
  </si>
  <si>
    <t>Codes et Textes Usuels de la Republique du Mali</t>
  </si>
  <si>
    <t>ed. 2000</t>
  </si>
  <si>
    <t>Recueil des Codes et Textes Usuels de la République du Mali</t>
  </si>
  <si>
    <t>ed. 1977, ed. 1992</t>
  </si>
  <si>
    <t>Recueil des lois et réglements</t>
  </si>
  <si>
    <t>Recueil de jurisprudence de la cour suprême du Mali</t>
  </si>
  <si>
    <t xml:space="preserve">    Mauritania</t>
  </si>
  <si>
    <t>Journal officiel de la République islamique de Mauritanie</t>
  </si>
  <si>
    <t>1959-2012 INC</t>
  </si>
  <si>
    <t>Journal Officiel de la République Islamique de</t>
  </si>
  <si>
    <t>1989-2012 INC</t>
  </si>
  <si>
    <t>Recueil des Lois et Règlements</t>
  </si>
  <si>
    <t>1961-1965</t>
  </si>
  <si>
    <t>1961-3; 1965</t>
  </si>
  <si>
    <t>Majallat al-Maḥākim al-Mūrītānīyah</t>
  </si>
  <si>
    <t xml:space="preserve">    Mauritius</t>
  </si>
  <si>
    <t>1968-1983, 1989, 1992-present</t>
  </si>
  <si>
    <t>Incomplete holdings 1982-1985</t>
  </si>
  <si>
    <t>Government Gazette of the Colony of Mauritius</t>
  </si>
  <si>
    <t>1933-1967</t>
  </si>
  <si>
    <t>Government Gazette of the Island of Mauritius</t>
  </si>
  <si>
    <t>1916-1932</t>
  </si>
  <si>
    <t>1833, 1857-1858, 1860-1866, 1870, 1872, 1880, 1882-1884, 1887, 1890-1894, 1896, 1899-1904, 1906-1915</t>
  </si>
  <si>
    <t>Gazette du Maurice = Mauritius Gazette</t>
  </si>
  <si>
    <t>1830-1832</t>
  </si>
  <si>
    <t>Incomplete holdings 1831 at Beinecke</t>
  </si>
  <si>
    <t>1822-1823</t>
  </si>
  <si>
    <t>Laws of Mauritius</t>
  </si>
  <si>
    <t>ed. 1896/1897, ed. 1905, ed. 1923/1930, ed. 1946, ed. 1981, ed. 2000, ed. 2007, ed. 2012</t>
  </si>
  <si>
    <t>v. 1-5 1945</t>
  </si>
  <si>
    <t>1923 vols.1-9; 1981</t>
  </si>
  <si>
    <t>1920 v.1-5, 1945 v.1-9</t>
  </si>
  <si>
    <t>Revised laws of Mauritius, 2000</t>
  </si>
  <si>
    <t>ed. 1866/1872</t>
  </si>
  <si>
    <t>Subsidiary legislation of Mauritius</t>
  </si>
  <si>
    <t>ed. 1988, ed. 1998/1999</t>
  </si>
  <si>
    <t>v. 1-8 1972</t>
  </si>
  <si>
    <t>1945; consolidated version 1971 v.1-8</t>
  </si>
  <si>
    <t>Mauritius Revised Ordinances</t>
  </si>
  <si>
    <t>selected, 1945</t>
  </si>
  <si>
    <t>Incomplete holdlings 1908-1963</t>
  </si>
  <si>
    <t>Acts Supplement to Official Gazette</t>
  </si>
  <si>
    <t>1969-1974, 1976-1978, 1994-present</t>
  </si>
  <si>
    <t>Mauritius reports (jurisprudence)</t>
  </si>
  <si>
    <t>1911-1917, 1927-1970, 1972-1984, 1988, 1990-1993, 1995, 1997-2000, 2002-2012</t>
  </si>
  <si>
    <t>1911-1915, 1927-1984, 1999-2003</t>
  </si>
  <si>
    <t>Incomplete holdings 1862-1910</t>
  </si>
  <si>
    <t>Decisions of the Supreme Court of Mauritius</t>
  </si>
  <si>
    <t>1896-1910</t>
  </si>
  <si>
    <t>Decisions of the Supreme Court, Vice-Admiralty Court, and Bankruptcy Court of Mauritius</t>
  </si>
  <si>
    <t>1861-1862, 1865-1895</t>
  </si>
  <si>
    <t>Mauritius reports: being a collection of the decisions of the superior courts of Mauritius</t>
  </si>
  <si>
    <t>Incomplete holdings 1997-2003</t>
  </si>
  <si>
    <t xml:space="preserve">    Mozambique</t>
  </si>
  <si>
    <t>Boletim da república, Publicação oficial da Républica popular de Moçambique</t>
  </si>
  <si>
    <t>1975-present INC</t>
  </si>
  <si>
    <t>(Boletim Oficial) 1967-1970 
1971:ser.1:no.1-55,57-81,83-102,104-154 
1971:ser.2:no.1-80,82-154 
1971:ser.3:no.1-145,147-154 
1972:ser.1:no.1-141,143-152 Hide holdings 
1972:ser.2:no.1-152 
1972:ser.3:no.1-152 
1973:ser.1:no.7,14,17,19,21-23,26-27,29,33-34,36-40,42-131,135-149 
1973:ser.2:no.5-15,17,19-20,22-24,26,28-131,135-149 
1973:ser.3:no.17,22,24-25,29,33,35-131,135-149 
Supplements:
1973:ser.3:no.34 bound with 1973 ser.3 no.17-39</t>
  </si>
  <si>
    <t>1918-1974</t>
  </si>
  <si>
    <t>Boletim do Governo do Territorio</t>
  </si>
  <si>
    <t>1892-1942</t>
  </si>
  <si>
    <t>ed. 1995</t>
  </si>
  <si>
    <t>Principal legislação promulgada pelo Governo do Republica Popular de Moçambique</t>
  </si>
  <si>
    <t>1975-1987, 1994-1995</t>
  </si>
  <si>
    <t>v.8-13 (1981-1986)</t>
  </si>
  <si>
    <t>Principal Legislação Promulgada pelo Governo de Transição</t>
  </si>
  <si>
    <t>1974-1975</t>
  </si>
  <si>
    <t>Principal Legislação</t>
  </si>
  <si>
    <t>1939-1940, 1943-1965</t>
  </si>
  <si>
    <t>Açordãos do Tribunal Administrativo</t>
  </si>
  <si>
    <t xml:space="preserve">    Namibia</t>
  </si>
  <si>
    <t>Government gazette of the Republic of Namibia</t>
  </si>
  <si>
    <t>1990-present INC</t>
  </si>
  <si>
    <t>1981-1990 INC</t>
  </si>
  <si>
    <t>South-West Africa. Official Gazette</t>
  </si>
  <si>
    <t>1916-1990 INC</t>
  </si>
  <si>
    <t>No holdings; micro only</t>
  </si>
  <si>
    <t>Laws of South West Africa</t>
  </si>
  <si>
    <t>1961-1979</t>
  </si>
  <si>
    <t>1990-2012</t>
  </si>
  <si>
    <t>Incomplete holdings 2000-2013</t>
  </si>
  <si>
    <t>1924-1963</t>
  </si>
  <si>
    <t>Namibian law reports</t>
  </si>
  <si>
    <t>1990-2014 INC</t>
  </si>
  <si>
    <t>1990-2014</t>
  </si>
  <si>
    <t>2001-2010; Index: 1990-2010</t>
  </si>
  <si>
    <t>South African Law Reports</t>
  </si>
  <si>
    <t>1947-1990 INC</t>
  </si>
  <si>
    <t>1947-2019 (up to 2019, vol. 2)</t>
  </si>
  <si>
    <t>Check shelves</t>
  </si>
  <si>
    <t>1947 (v.1-4)-2001 (v.1-4), 2002 (v.1-6)-2011 (v.1-6), 2012 (v.1-2); Indexes: 2004-2011</t>
  </si>
  <si>
    <t>South African Law Reports: South-West Africa</t>
  </si>
  <si>
    <t>1920-1945</t>
  </si>
  <si>
    <t>Electronic access (1920-1936) via LLMC Digital</t>
  </si>
  <si>
    <t>Incomplete holdings 1920-45</t>
  </si>
  <si>
    <t xml:space="preserve">    Niger</t>
  </si>
  <si>
    <t>1961-present INC</t>
  </si>
  <si>
    <t>Incomplete holdings 1975; 1991-93</t>
  </si>
  <si>
    <t>1933-1937, 1943-1958 (INC)</t>
  </si>
  <si>
    <t>Electronic access (1938-1949)</t>
  </si>
  <si>
    <t>ed. 1990, ed. 1994</t>
  </si>
  <si>
    <t xml:space="preserve">    Nigeria</t>
  </si>
  <si>
    <t>Official gazette—Federal Republic of Nigeria</t>
  </si>
  <si>
    <t>1955-1968, 1970-present (INC)</t>
  </si>
  <si>
    <t>Nigeria Gazette</t>
  </si>
  <si>
    <t>1916-1954</t>
  </si>
  <si>
    <t>Has regional gazettes</t>
  </si>
  <si>
    <t>Laws of the Federation of Nigeria</t>
  </si>
  <si>
    <t>ed. 1958, ed. 1990, ed. 2004</t>
  </si>
  <si>
    <t>1958; 1990</t>
  </si>
  <si>
    <t>The Laws of the Federation of Nigeria and Lagos</t>
  </si>
  <si>
    <t>v. 1-12 1959</t>
  </si>
  <si>
    <t>v.1-12</t>
  </si>
  <si>
    <t>The Laws of the Western Region of Nigeria - http://www.worldcat.org/oclc/36362865</t>
  </si>
  <si>
    <t>v.1-7</t>
  </si>
  <si>
    <t>Electronic access via LLMC Digital</t>
  </si>
  <si>
    <t>v.1-v.7</t>
  </si>
  <si>
    <t>The Penal Codes of Northern Nigeria and the Sudan - http://www.worldcat.org/oclc/2452311</t>
  </si>
  <si>
    <t>Nigeria 1959/Sudan 1925</t>
  </si>
  <si>
    <t>1963 v.8</t>
  </si>
  <si>
    <t>Acts and Statutory Instruments - issued with official gazette</t>
  </si>
  <si>
    <t>2001-2002</t>
  </si>
  <si>
    <t>No holdings; see above</t>
  </si>
  <si>
    <t>Annual volume of the laws of the Federal Republic of Nigeria</t>
  </si>
  <si>
    <t>1933, 1956, 1958, 1963-1979</t>
  </si>
  <si>
    <t>1958-1962 1959, 1962 in `[microfm`] K 41
1963-1964,1966-1976 1973 unbound</t>
  </si>
  <si>
    <t>1966-67, 1971-74, 1976, 1978-79</t>
  </si>
  <si>
    <t>1959-1960; 1962; 1966-1978</t>
  </si>
  <si>
    <t>Incomplete holdings 1960-1979</t>
  </si>
  <si>
    <t>Annual volume of the laws of the Northern Region of Nigeria - http://www.worldcat.org/oclc/72776131</t>
  </si>
  <si>
    <t>1959-60</t>
  </si>
  <si>
    <t>Incomplete holdings 1950-1960</t>
  </si>
  <si>
    <t>Federal High Court of Nigeria Law Reports</t>
  </si>
  <si>
    <t>1994-1998, 2000-2002</t>
  </si>
  <si>
    <t>1961-1968; 1969-1970</t>
  </si>
  <si>
    <t>The All-Nigeria law reports</t>
  </si>
  <si>
    <t xml:space="preserve">1961:pt.1-2 
1962 
1963:v.1 
1964:v.1-2 
1965:v.1-2  
1966:v.1-2 
1967:v.1 
1968:v.1-2 
1969:v.1-2 
1970:v.1-2 
1971:v.1 
1972:v.1:pt.1-2 
1973:v.1:pt.2 
1974:v.1 </t>
  </si>
  <si>
    <t>1961-1976,1981-1987</t>
  </si>
  <si>
    <t>1961: pt. 1-2; 1962</t>
  </si>
  <si>
    <t>Incomplete holdings 1961-87</t>
  </si>
  <si>
    <t>1956-1985, 1988</t>
  </si>
  <si>
    <t>1956-1988 (Vols. 1-19)</t>
  </si>
  <si>
    <t xml:space="preserve">1911-1955
</t>
  </si>
  <si>
    <t xml:space="preserve">v.1-3(1978-1981) </t>
  </si>
  <si>
    <t>1980 (Vols. 1-3)</t>
  </si>
  <si>
    <t>v. 2-3</t>
  </si>
  <si>
    <t>v.1 (1978)</t>
  </si>
  <si>
    <t>Nigeria law reports</t>
  </si>
  <si>
    <t>1961 (Vols. 1-21)</t>
  </si>
  <si>
    <t>v.1-21</t>
  </si>
  <si>
    <t>Nigerian Weekly Law Reports</t>
  </si>
  <si>
    <t>1985 - 2013</t>
  </si>
  <si>
    <t>2006 - 2011</t>
  </si>
  <si>
    <t>Law Reports of the Northern Region of the Federation of Nigeria</t>
  </si>
  <si>
    <t>Electronic access, 1956-62, via LLMC Digital</t>
  </si>
  <si>
    <t>1956-61</t>
  </si>
  <si>
    <t xml:space="preserve">    Rwanda</t>
  </si>
  <si>
    <t>Igazeti y Leta ya Republika y’ u Journal officiel de la Republique Rwandaise</t>
  </si>
  <si>
    <t>annee 1-53 (1962-2014); loose issues (INC)</t>
  </si>
  <si>
    <t>1936-1961 (INC)</t>
  </si>
  <si>
    <t>Codes et lois du Rwanda</t>
  </si>
  <si>
    <t>1st ed. 1979;  2nd ed. 1995</t>
  </si>
  <si>
    <t>v.1-4</t>
  </si>
  <si>
    <t>v. 1-17 (1977-1993)</t>
  </si>
  <si>
    <t>Incomplete holdings 1982-2006</t>
  </si>
  <si>
    <t>Bulletin de jurisprudence des tribunaux indigènes du Ruanda-Urundi</t>
  </si>
  <si>
    <t>v. 1-15 (1946-1955)</t>
  </si>
  <si>
    <t xml:space="preserve">    Sao Tome and Principe</t>
  </si>
  <si>
    <t>Diario da Republica</t>
  </si>
  <si>
    <t>1976-2005 (INC)</t>
  </si>
  <si>
    <t>Boletim official; Governo da Provincia de S. Thomé e Príncipe.</t>
  </si>
  <si>
    <t>1957-1973 (INC)</t>
  </si>
  <si>
    <t xml:space="preserve">    Senegal</t>
  </si>
  <si>
    <t>1959-present (INC)</t>
  </si>
  <si>
    <t>1905-1959 (INC)</t>
  </si>
  <si>
    <t>1889-1905 (INC)</t>
  </si>
  <si>
    <t>micro; incomplete holdings1888-1895, -- 1901-1905</t>
  </si>
  <si>
    <t>1967, 1976, 1986</t>
  </si>
  <si>
    <t>Recueil de législation et de jurisprudence: lois et réglements</t>
  </si>
  <si>
    <t>Recueil de législation et de jurisprudence: arrêts de la cour suprême</t>
  </si>
  <si>
    <t>Recueil de législation et de jurisprudence: jurisprudence des cours et tribunaux</t>
  </si>
  <si>
    <t>v.1-3;5;10</t>
  </si>
  <si>
    <t>Recueil de jurisprudence et de legislation: publie par la Cour d’appel de Dakar</t>
  </si>
  <si>
    <t>v.27</t>
  </si>
  <si>
    <t xml:space="preserve">    Seychelles</t>
  </si>
  <si>
    <t>Official gazette/Republic of Seychelles</t>
  </si>
  <si>
    <t>v. 1-v. 8 (1976-1983); v. 21-v. 34 (1996-2009) (INC)</t>
  </si>
  <si>
    <t>1910-1933; 1942-1968; 1972-1976 (INC)</t>
  </si>
  <si>
    <t>The laws of Seychelles</t>
  </si>
  <si>
    <t>1904 ed.; 1971 ed.; 1991 ed.</t>
  </si>
  <si>
    <t>1973 (Commercial Laws of the world:  Seychelles)</t>
  </si>
  <si>
    <t>2010 vols. 1-16; 1971 vols.1-7</t>
  </si>
  <si>
    <t>Acts/Republic of Seychelles</t>
  </si>
  <si>
    <t>1980-1984</t>
  </si>
  <si>
    <t>v. 1-4 1952</t>
  </si>
  <si>
    <t>1960,1962-1966, 1968-1972, 1982</t>
  </si>
  <si>
    <t>Acts and decrees</t>
  </si>
  <si>
    <t>1977-1979</t>
  </si>
  <si>
    <t>Subsidiary legislation</t>
  </si>
  <si>
    <t>1973-1982; 1984</t>
  </si>
  <si>
    <t>Incomplete holdings 1976-84</t>
  </si>
  <si>
    <t>A collection of the subsidiary legislation</t>
  </si>
  <si>
    <t>1964-1972</t>
  </si>
  <si>
    <t>Incomplete 1957-71</t>
  </si>
  <si>
    <t>A collection of the proclamations, regulations and notices of the governor council</t>
  </si>
  <si>
    <t>1916-1934; 1936-1937; 1939-1944; 1950-1955; 1957-1962 (INC)</t>
  </si>
  <si>
    <t>Seychelles law reports</t>
  </si>
  <si>
    <t>v. 1-11 (1936-1978); 1979-1996 (INC)</t>
  </si>
  <si>
    <t>vols. 2-11</t>
  </si>
  <si>
    <t>Vol. 1 (1936/55)-v. 11 (1978);</t>
  </si>
  <si>
    <t xml:space="preserve">    Sierra Leone</t>
  </si>
  <si>
    <t>1900-1961</t>
  </si>
  <si>
    <t>1960 ed.</t>
  </si>
  <si>
    <t>1926,1928-1929,1931-1933 
1934-1944,1946-1948 
1950-1955,1957-1965 (Ordinances)</t>
  </si>
  <si>
    <t>1960 vols. 1-9</t>
  </si>
  <si>
    <t>Electronic access (1960) via LLMC Digital</t>
  </si>
  <si>
    <t>Acts [of Sierra Leone]</t>
  </si>
  <si>
    <t>The Sierra Leone law reports</t>
  </si>
  <si>
    <t xml:space="preserve">  v.1-3(1960-1963) </t>
  </si>
  <si>
    <t>1960-63 (Vols. 1-3)</t>
  </si>
  <si>
    <t>Vol. 1 (1960/61)-v. 3 (1963)</t>
  </si>
  <si>
    <t>West Africa Court of Appeal reports</t>
  </si>
  <si>
    <t>v. 1-v. 16 (1930-1960)</t>
  </si>
  <si>
    <t xml:space="preserve">    Somalia</t>
  </si>
  <si>
    <t>Bolletino ufficiale della repubblica democratica somala</t>
  </si>
  <si>
    <t>anno 1-anno 4 (1969-1973); ; sanadka 1-sanad 6 (1973-1978)</t>
  </si>
  <si>
    <t>Incomplete holdings:1963-1964, -- 1966-1973</t>
  </si>
  <si>
    <t>1973-1987</t>
  </si>
  <si>
    <t>Bollettino ufficiale della repubblica somala</t>
  </si>
  <si>
    <t>1960-1964</t>
  </si>
  <si>
    <t>1950-1958</t>
  </si>
  <si>
    <t>1941-1949</t>
  </si>
  <si>
    <t>Codici e leggi civile della Somalia</t>
  </si>
  <si>
    <t>1978 ed</t>
  </si>
  <si>
    <t>1923, 1930, 1950</t>
  </si>
  <si>
    <t xml:space="preserve">1971 ed. </t>
  </si>
  <si>
    <t xml:space="preserve">    South Africa</t>
  </si>
  <si>
    <t>v. 1-v. 570 (1961-2012); loose issues (INC)</t>
  </si>
  <si>
    <t>1968-1978</t>
  </si>
  <si>
    <t>2009/2010 ed; 2013/2014 ed (INC)</t>
  </si>
  <si>
    <t>1976 Ed., 2003 Ed., Supp. 2003, 2004/5, 2005/6, 2006/7</t>
  </si>
  <si>
    <t>1990-2006</t>
  </si>
  <si>
    <t>Electronic access (1913) via LLMC Digital</t>
  </si>
  <si>
    <t>1991 - at least 2018 (maybe more but need to check shelf)</t>
  </si>
  <si>
    <t>Incomplete holdings: 1990-2020; Check shelves</t>
  </si>
  <si>
    <t>Jutaʼs index to the South African government and provincial gazettes</t>
  </si>
  <si>
    <t>1989-90</t>
  </si>
  <si>
    <t>need to check shelf. May be 1910-1989</t>
  </si>
  <si>
    <t>The Law of South Africa</t>
  </si>
  <si>
    <t>1976 Ed., 2003 Ed., (Vols. 1-30, 32-34)</t>
  </si>
  <si>
    <t>v. 1-35; v. 1, 1993; v. 2 1993; v. 3, 1985; v. 4 1995; v. 5, 1994; v. 6 1981; v. 7 1995; v. 8 1995; v. 9 1996; v. 10 1980; v. 11 1981; v. 12 1988; v. 13 1995;  v. 14 1981; v. 15 1981; v. 16 1982; v. 17 1983; v. 18 1983; v. 19 1983; v. 20 1984; v. 21 1984; v. 22 pt. 1 1992; v. 22 pt. 2 1993; v. 23 1986; v. 24 1986; v. 25 1991; v. 26 1986; v. 27 1987;  v. 28 1987; v. 29 1995; v. 30 1993; v. 31 1988; v. 32 1994; v. 33 1994; v. 34 1995; v. 35 1995; 1995 cum. suppl.</t>
  </si>
  <si>
    <t>vol 1 - 42 (some parts missing, need to check shelf)</t>
  </si>
  <si>
    <t xml:space="preserve">Incomplete holdings: v.1-12,14-15,17-21,23-24,26-28,31  </t>
  </si>
  <si>
    <t>Statutes of the republic of south africa</t>
  </si>
  <si>
    <t>2006-2007</t>
  </si>
  <si>
    <t>1946-1953, 1958</t>
  </si>
  <si>
    <t>Incomplete holdings: 1912-1940</t>
  </si>
  <si>
    <t>1911-1961</t>
  </si>
  <si>
    <t xml:space="preserve">1910/1911-1943 
1945-1954 
1955:pt.1-2:no.1-70 
1956:pt.1-2:no.1-73 
1957:pt.1-2:no.1-83 Hide holdings 
1958 
1959:pt.1-2:no.1-82 
1960 
1961:pt.1-2:no.1-81 
1962:pt.1-2:no.1-93 
1963:pt.1-2:no.1-96 
1964:pt.1-3:no.1-91 
1965:pt.1-2:no.1-103 
1966:no.1-63 
1967:pt.1-2:no.1-105 </t>
  </si>
  <si>
    <t>vols. 1-30</t>
  </si>
  <si>
    <t>v.1-26A; "Guide 1910-1992"</t>
  </si>
  <si>
    <t>Electronic access (1910-51) via LLMC Digital</t>
  </si>
  <si>
    <t>Vol 1-30</t>
  </si>
  <si>
    <t>Incomplete holdings: v.1-26; Check shelves</t>
  </si>
  <si>
    <t>Laws of the Transvaal up to 1988 (Transvaal Province)</t>
  </si>
  <si>
    <t>1 volume</t>
  </si>
  <si>
    <t>1899, 1902, 1903, 1839-1910 : (in force on 31st May, 1910), Consolidated ordinances of the Transvaal (1902 to 1943) and supplement containing ordinances 1944-1945; 1961 ordinances (Search Hicks number: SAfrica T18</t>
  </si>
  <si>
    <t>South African law reports</t>
  </si>
  <si>
    <t>1910-1994; 1996-1999; 2002-2010; 2012-present</t>
  </si>
  <si>
    <t xml:space="preserve">1947-2000:Jan-Sep 
2001; 2002:Feb-Dec; 2003:Jan-Jun, Aug-Dec 
2004:v.1,3-6 - 2013 
Supplements:  1978:no.2-4;1979;1980:no.1,3-4 
Indexes:  1974,1973/1975,1983/1984 Unbound
1983/1985,1989/1989,1991 Unbound
1987,1987/1988,1987/1989,1987/1990 
1987/1991,1987/1992 </t>
  </si>
  <si>
    <t>1951,54,56,66,68,78,79,84,1988-2014</t>
  </si>
  <si>
    <t>1947-2004</t>
  </si>
  <si>
    <t>1947-2008</t>
  </si>
  <si>
    <t>1947-2019</t>
  </si>
  <si>
    <t>Check shelves for holdings v.1947 - v.2019?</t>
  </si>
  <si>
    <t>The South African law reports. Transvaal provincial division</t>
  </si>
  <si>
    <t>Electronic access (1910-30) via LLMC Digital</t>
  </si>
  <si>
    <t>1910-1946</t>
  </si>
  <si>
    <t>Check shelves for holdings 1911-1946?</t>
  </si>
  <si>
    <t xml:space="preserve">Transvaal law reports : cases decided in the Transvaal Supreme Court.
</t>
  </si>
  <si>
    <t>Electronic access (1902-09) via LLMC Digital</t>
  </si>
  <si>
    <t>1902-1909</t>
  </si>
  <si>
    <t>Check shelves for holdings: 1902-May 1910?</t>
  </si>
  <si>
    <t>The South African criminal law reports</t>
  </si>
  <si>
    <t>1990-2020 (need to check shelf)</t>
  </si>
  <si>
    <t>No holdings; 2016-18 Digest only</t>
  </si>
  <si>
    <t>Juta's Index and Annotations to the South African Law Reports</t>
  </si>
  <si>
    <t>1980-1993</t>
  </si>
  <si>
    <t>1947-2008 (vols 1-7), 1993-96, 2009-2013, 2010-20122014-2018 (need to check shelf)</t>
  </si>
  <si>
    <t>South African Tax Reports</t>
  </si>
  <si>
    <t>1925? (42 vols)</t>
  </si>
  <si>
    <t>South African Tax Cases 1926-2019 (vol 1- 81)</t>
  </si>
  <si>
    <t>1964-1980</t>
  </si>
  <si>
    <t>Incomplete holdings: 1994 - 2015</t>
  </si>
  <si>
    <t xml:space="preserve">    South Sudan</t>
  </si>
  <si>
    <t xml:space="preserve">    Sudan</t>
  </si>
  <si>
    <t>Republic of the Sudan gazette</t>
  </si>
  <si>
    <t>1971-1992; 2001-2011 (INC)</t>
  </si>
  <si>
    <t xml:space="preserve"> No.866,869,871,874-875 (1954) Unbound
No.877-880,883,889 (1955) Unbound
No.891,894,900,902 (1956) Unbound
No.903,905-906,910,912-913,915 (1957) Unbound
No.895,917,920-922,927 (1958) Unbound 
No.930,933,935,937-940 (1959) Unbound
No.942-945,947-948,950-952 (1960) Unbound
No.954-965 (1961) Unbound
No.966-972,975-978 (1962) Unbound
No.979-1000,1002-1007 (1963-1964) Unbound
No.1008-1016 (1965) Unbound
 No.1017-1024,1027-1030 (1966) Unbound</t>
  </si>
  <si>
    <t>1899-1975 (INC)</t>
  </si>
  <si>
    <t>Laws of the Sudan</t>
  </si>
  <si>
    <t>1940 ed; 1956 ed; 5th ed (1976); 2000 ed.</t>
  </si>
  <si>
    <t>v. 1-11 (1954-56?)</t>
  </si>
  <si>
    <t>1976 vols.1-3</t>
  </si>
  <si>
    <t>1941 ed.</t>
  </si>
  <si>
    <t>v.1-11 (5th ed)</t>
  </si>
  <si>
    <t>The Penal Codes of Northern Nigeria and the Sudan</t>
  </si>
  <si>
    <t>Sudan Law Reports: Civil Cases - http://www.worldcat.org/oclc/5326</t>
  </si>
  <si>
    <t>v.1-2</t>
  </si>
  <si>
    <t>v.1-2 (1900-40)</t>
  </si>
  <si>
    <t>Sudan law journal and reports</t>
  </si>
  <si>
    <t>1956-1969; 1973-1986; 1988-2012 (INC)</t>
  </si>
  <si>
    <t xml:space="preserve">1956-1971
</t>
  </si>
  <si>
    <t>1956-69</t>
  </si>
  <si>
    <t>1957/58-1970/71</t>
  </si>
  <si>
    <t>1956-1970</t>
  </si>
  <si>
    <t>1956-84</t>
  </si>
  <si>
    <t xml:space="preserve">    Swaziland</t>
  </si>
  <si>
    <t>v 1-v 14 (1963-1976)</t>
  </si>
  <si>
    <t>No holdings; 1963-1977 Index</t>
  </si>
  <si>
    <t>Laws of Swaziland</t>
  </si>
  <si>
    <t>1949 ed; 1959 ed</t>
  </si>
  <si>
    <t xml:space="preserve">1960 ed.  </t>
  </si>
  <si>
    <t>1971 vols.1-7</t>
  </si>
  <si>
    <t>Electronic access (1959) via LLMC Digital</t>
  </si>
  <si>
    <t>1964-1968</t>
  </si>
  <si>
    <t>Incomplete holdings 1922-1967</t>
  </si>
  <si>
    <t xml:space="preserve">    Tanzania</t>
  </si>
  <si>
    <t>v 45- v 59 (1964-1978); 1992-2005 (INC)</t>
  </si>
  <si>
    <t>Laws of Tanzania</t>
  </si>
  <si>
    <t>2003 ed; 2010 ed</t>
  </si>
  <si>
    <t>1959 vols. 1-12</t>
  </si>
  <si>
    <t>No holdilngs</t>
  </si>
  <si>
    <t>Acts supplement to the Gazette of the United Republic of Tanzania</t>
  </si>
  <si>
    <t>2003-2008</t>
  </si>
  <si>
    <t>Incomplete holdings: 1963-69</t>
  </si>
  <si>
    <t>1957-1969; 1971-2014 (INC)</t>
  </si>
  <si>
    <t xml:space="preserve">(The Law Reports of Tanzania) 1973:no.3;1974:no.1-4 
1975:no.1-2;1976:no.3-4 </t>
  </si>
  <si>
    <t>1968-1975; "1970/74 Index &amp; noter-up"</t>
  </si>
  <si>
    <t>1957-75</t>
  </si>
  <si>
    <t xml:space="preserve">Tanzania Law Reports </t>
  </si>
  <si>
    <t>1983-1997</t>
  </si>
  <si>
    <t>Incomplete holdings 1988-99</t>
  </si>
  <si>
    <t xml:space="preserve">    Togo</t>
  </si>
  <si>
    <t>.</t>
  </si>
  <si>
    <t>1956-2010 (INC)</t>
  </si>
  <si>
    <t xml:space="preserve">v.12-14(1967-1969) v.14 incomplete
1970:no.432-433,440,1971:May 27,Jun-Dec 5 
v.17(1972) incomplete
v.18:no.1-5,8-30(1973) 
v.19:no.1-5,8,28(1974) Hide holdings 
v.20:no.1-5,7-14,17-29(1975) </t>
  </si>
  <si>
    <t>Incomplete holdings 1965-69</t>
  </si>
  <si>
    <t>annee 1-annee 35 (1920-1954) (INC)</t>
  </si>
  <si>
    <t>Revue togolaise de droit et des relations internationales</t>
  </si>
  <si>
    <t xml:space="preserve">    Uganda</t>
  </si>
  <si>
    <t>The Uganda gazette</t>
  </si>
  <si>
    <t>1908-1978; 1984-2012 (INC)</t>
  </si>
  <si>
    <t>Laws of the Republic of Uganda</t>
  </si>
  <si>
    <t>2000 ed; 2007 ed</t>
  </si>
  <si>
    <t>2000 Vols 1-28</t>
  </si>
  <si>
    <t>Ordinances and subsidiary legislation: Incomplete holdings 1912-1961</t>
  </si>
  <si>
    <t>Statutes enacted</t>
  </si>
  <si>
    <t>1965-1970; 2001-2013 (INC)</t>
  </si>
  <si>
    <t>1962, 1965-1970</t>
  </si>
  <si>
    <t>1994-2009 (INC)</t>
  </si>
  <si>
    <t>Incomplete holdings 1990-2009</t>
  </si>
  <si>
    <t>High Court monthly bulletin: a digest of judgments and orders of the High Court of Uganda</t>
  </si>
  <si>
    <t>1974-1975; 1991, 1996-2008 (INC)</t>
  </si>
  <si>
    <t>1957-1974</t>
  </si>
  <si>
    <t>Incomplete holdings 1969-84</t>
  </si>
  <si>
    <t xml:space="preserve">    Zambia</t>
  </si>
  <si>
    <t> v. 1-v. 41 (1964-2000) (INC)</t>
  </si>
  <si>
    <t>Recall &amp; Check holdings</t>
  </si>
  <si>
    <t>Federal Government gazette</t>
  </si>
  <si>
    <t>v. 1-v. 11 (1953-1963)</t>
  </si>
  <si>
    <t>Laws of the Republic of Zambia</t>
  </si>
  <si>
    <t>1972 ed; 1987 ed; 1995 ed</t>
  </si>
  <si>
    <t>v. 1-10 1958 ed. updated to 1964</t>
  </si>
  <si>
    <t>1972  vols.1-16</t>
  </si>
  <si>
    <t>v.1-16; Index</t>
  </si>
  <si>
    <t>[Acts.] (Supplement to the Republic of Zambia Government Gazette)</t>
  </si>
  <si>
    <t>1962; 1988-2000 (INC)</t>
  </si>
  <si>
    <t>Incomplete holdings 1969-81</t>
  </si>
  <si>
    <t>Zambia law reports</t>
  </si>
  <si>
    <t>1963-2012 (INC)</t>
  </si>
  <si>
    <t xml:space="preserve">1972-1985 
Indexes:  1963-1978 </t>
  </si>
  <si>
    <t>Juta’s statutes of Zimbabwe</t>
  </si>
  <si>
    <t>1965-75, 1977-85</t>
  </si>
  <si>
    <t>Incomplete holdings 1967-77</t>
  </si>
  <si>
    <t xml:space="preserve">    Zimbabwe</t>
  </si>
  <si>
    <t>[Zimbabwe] Government gazette</t>
  </si>
  <si>
    <t>1980-2013 (INC)</t>
  </si>
  <si>
    <t xml:space="preserve"> v.9(1931) 
v.46-47(1968-1969:Jan-Feb) 
v.48-49(1970-1971) 
v.50(1972:Jan,Aug-Dec) 
v.51(1973:Jan-May) Hide holdings 
v.52-54(1974-1976) Scattered issues1968:no.4-1973:no.458 may be incomplete</t>
  </si>
  <si>
    <t>1896-1978 (INC)</t>
  </si>
  <si>
    <t>Incomplete holdings 1967-71</t>
  </si>
  <si>
    <t>1979-1981,1983,1985</t>
  </si>
  <si>
    <t>Incomplete holdings 1991-96 - Check shelves</t>
  </si>
  <si>
    <t>Statute law of Zimbabwe</t>
  </si>
  <si>
    <t>1996; 2005</t>
  </si>
  <si>
    <t>1982-85</t>
  </si>
  <si>
    <t>The Bulletin of Zimbabwean law</t>
  </si>
  <si>
    <t>1988-1996; 2003-2004; 2008-2012 (INC)</t>
  </si>
  <si>
    <t>Incomplete holdings 1989-2012</t>
  </si>
  <si>
    <t>Zimbabwe law reports</t>
  </si>
  <si>
    <t>1980-2012 (INC)</t>
  </si>
  <si>
    <t>1980-98</t>
  </si>
  <si>
    <t>1980-1999</t>
  </si>
  <si>
    <t>Incomplete holdings 1981-2004</t>
  </si>
  <si>
    <t>1911-1955; 1964-1979</t>
  </si>
  <si>
    <t>1964-79</t>
  </si>
  <si>
    <t>1985-91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</si>
</sst>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A$&quot;#,##0.00"/>
  </numFmts>
  <fonts count="24" x14ac:knownFonts="1"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i/>
      <sz val="10"/>
      <color theme="1"/>
      <name val="Arial"/>
    </font>
    <font>
      <u/>
      <sz val="10"/>
      <color rgb="FF0000FF"/>
      <name val="Arial"/>
    </font>
    <font>
      <sz val="10"/>
      <color theme="1"/>
      <name val="Calibri"/>
    </font>
    <font>
      <sz val="10"/>
      <color rgb="FF000000"/>
      <name val="Roboto"/>
    </font>
    <font>
      <u/>
      <sz val="10"/>
      <color rgb="FF0563C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rgb="FF00008B"/>
      <name val="Arial"/>
    </font>
    <font>
      <sz val="10"/>
      <color rgb="FF00008B"/>
      <name val="Arial"/>
    </font>
    <font>
      <i/>
      <u/>
      <sz val="10"/>
      <color rgb="FF0000FF"/>
      <name val="Arial"/>
    </font>
    <font>
      <u/>
      <sz val="10"/>
      <color rgb="FF222222"/>
      <name val="Calibri"/>
    </font>
    <font>
      <i/>
      <u/>
      <sz val="10"/>
      <color rgb="FF0000FF"/>
      <name val="Arial"/>
    </font>
    <font>
      <sz val="10"/>
      <color rgb="FF000000"/>
      <name val="Calibri"/>
    </font>
    <font>
      <sz val="10"/>
      <color rgb="FFFF0000"/>
      <name val="Arial"/>
    </font>
    <font>
      <u/>
      <sz val="10"/>
      <color rgb="FF0000FF"/>
      <name val="Calibri"/>
    </font>
    <font>
      <u/>
      <sz val="10"/>
      <color rgb="FF1155CC"/>
      <name val="Arial"/>
    </font>
    <font>
      <u/>
      <sz val="10"/>
      <color rgb="FF0000FF"/>
      <name val="Arial"/>
    </font>
    <font>
      <sz val="10"/>
      <color rgb="FF3A3A3A"/>
      <name val="Arial"/>
    </font>
    <font>
      <u/>
      <sz val="10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7F7F7"/>
        <bgColor rgb="FFF7F7F7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4" borderId="3" xfId="0" applyFont="1" applyFill="1" applyBorder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7" fillId="3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vertical="center"/>
    </xf>
    <xf numFmtId="0" fontId="1" fillId="0" borderId="4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orldcat.org/oclc/6887901" TargetMode="External"/><Relationship Id="rId3" Type="http://schemas.openxmlformats.org/officeDocument/2006/relationships/hyperlink" Target="http://www.worldcat.org/oclc/29150470" TargetMode="External"/><Relationship Id="rId7" Type="http://schemas.openxmlformats.org/officeDocument/2006/relationships/hyperlink" Target="https://wrlc-hu.primo.exlibrisgroup.com/permalink/01WRLC_HOW/1td8k32/alma99968399136041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www.worldcat.org/oclc/17571871" TargetMode="External"/><Relationship Id="rId1" Type="http://schemas.openxmlformats.org/officeDocument/2006/relationships/hyperlink" Target="http://www.worldcat.org/oclc/124006581" TargetMode="External"/><Relationship Id="rId6" Type="http://schemas.openxmlformats.org/officeDocument/2006/relationships/hyperlink" Target="http://www.worldcat.org/oclc/32850394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worldcat.org/search?q=Accord%C3%A3os+angola&amp;qt=owc_search" TargetMode="External"/><Relationship Id="rId10" Type="http://schemas.openxmlformats.org/officeDocument/2006/relationships/hyperlink" Target="https://librarysearch.library.utoronto.ca/permalink/01UTORONTO_INST/14bjeso/alma991106280686306196" TargetMode="External"/><Relationship Id="rId4" Type="http://schemas.openxmlformats.org/officeDocument/2006/relationships/hyperlink" Target="http://www.worldcat.org/search?q=Colect%C3%A2nea+da+principal+legisla%C3%A7%C3%A3o+de+Angola&amp;qt=results_page" TargetMode="External"/><Relationship Id="rId9" Type="http://schemas.openxmlformats.org/officeDocument/2006/relationships/hyperlink" Target="https://librarysearch.library.utoronto.ca/permalink/01UTORONTO_INST/14bjeso/alma991106328716506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4140625" defaultRowHeight="15" customHeight="1" x14ac:dyDescent="0.25"/>
  <cols>
    <col min="1" max="1" width="68.33203125" customWidth="1"/>
    <col min="2" max="2" width="33.6640625" customWidth="1"/>
    <col min="3" max="3" width="37.6640625" customWidth="1"/>
    <col min="4" max="5" width="17.109375" customWidth="1"/>
    <col min="6" max="6" width="25.5546875" customWidth="1"/>
    <col min="7" max="7" width="20.109375" customWidth="1"/>
    <col min="8" max="14" width="17.109375" customWidth="1"/>
    <col min="15" max="15" width="23" customWidth="1"/>
    <col min="16" max="17" width="17.109375" customWidth="1"/>
    <col min="18" max="18" width="22.109375" customWidth="1"/>
    <col min="19" max="19" width="40" customWidth="1"/>
    <col min="20" max="23" width="17.109375" customWidth="1"/>
  </cols>
  <sheetData>
    <row r="1" spans="1:23" ht="6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4" t="s">
        <v>19</v>
      </c>
      <c r="U1" s="5"/>
      <c r="V1" s="5"/>
      <c r="W1" s="5"/>
    </row>
    <row r="2" spans="1:23" ht="12.75" customHeight="1" x14ac:dyDescent="0.25">
      <c r="A2" s="6" t="s">
        <v>20</v>
      </c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5"/>
      <c r="Q2" s="5"/>
      <c r="R2" s="1"/>
      <c r="S2" s="1"/>
      <c r="T2" s="5"/>
      <c r="U2" s="5"/>
      <c r="V2" s="5"/>
      <c r="W2" s="5"/>
    </row>
    <row r="3" spans="1:23" ht="12.75" customHeight="1" x14ac:dyDescent="0.25">
      <c r="A3" s="7" t="s">
        <v>21</v>
      </c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/>
      <c r="Q3" s="5"/>
      <c r="R3" s="1"/>
      <c r="S3" s="1"/>
      <c r="T3" s="5"/>
      <c r="U3" s="5"/>
      <c r="V3" s="5"/>
      <c r="W3" s="5"/>
    </row>
    <row r="4" spans="1:23" ht="12.75" customHeight="1" x14ac:dyDescent="0.25">
      <c r="A4" s="8" t="s">
        <v>22</v>
      </c>
      <c r="B4" s="8" t="s">
        <v>23</v>
      </c>
      <c r="C4" s="1"/>
      <c r="D4" s="1"/>
      <c r="E4" s="1"/>
      <c r="F4" s="1" t="s">
        <v>24</v>
      </c>
      <c r="G4" s="1"/>
      <c r="H4" s="1"/>
      <c r="I4" s="1"/>
      <c r="J4" s="1"/>
      <c r="K4" s="1"/>
      <c r="L4" s="9"/>
      <c r="M4" s="1" t="s">
        <v>25</v>
      </c>
      <c r="N4" s="1"/>
      <c r="O4" s="9" t="s">
        <v>26</v>
      </c>
      <c r="P4" s="5" t="s">
        <v>26</v>
      </c>
      <c r="Q4" s="5" t="s">
        <v>26</v>
      </c>
      <c r="R4" s="1"/>
      <c r="S4" s="10" t="s">
        <v>27</v>
      </c>
      <c r="T4" s="4" t="s">
        <v>26</v>
      </c>
      <c r="U4" s="5"/>
      <c r="V4" s="5"/>
      <c r="W4" s="5"/>
    </row>
    <row r="5" spans="1:23" ht="12.75" customHeight="1" x14ac:dyDescent="0.25">
      <c r="A5" s="8" t="s">
        <v>28</v>
      </c>
      <c r="B5" s="8" t="s">
        <v>29</v>
      </c>
      <c r="C5" s="1"/>
      <c r="D5" s="1"/>
      <c r="E5" s="1"/>
      <c r="F5" s="1" t="s">
        <v>30</v>
      </c>
      <c r="G5" s="1"/>
      <c r="H5" s="1"/>
      <c r="I5" s="1"/>
      <c r="J5" s="1"/>
      <c r="K5" s="1"/>
      <c r="L5" s="9"/>
      <c r="M5" s="1" t="s">
        <v>25</v>
      </c>
      <c r="N5" s="1"/>
      <c r="O5" s="9" t="s">
        <v>26</v>
      </c>
      <c r="P5" s="5" t="s">
        <v>26</v>
      </c>
      <c r="Q5" s="5" t="s">
        <v>26</v>
      </c>
      <c r="R5" s="1"/>
      <c r="S5" s="10" t="s">
        <v>26</v>
      </c>
      <c r="T5" s="4" t="s">
        <v>26</v>
      </c>
      <c r="U5" s="5"/>
      <c r="V5" s="5"/>
      <c r="W5" s="5"/>
    </row>
    <row r="6" spans="1:23" ht="12.75" customHeight="1" x14ac:dyDescent="0.25">
      <c r="A6" s="11" t="s">
        <v>31</v>
      </c>
      <c r="B6" s="8" t="s">
        <v>32</v>
      </c>
      <c r="C6" s="1" t="s">
        <v>26</v>
      </c>
      <c r="D6" s="1"/>
      <c r="E6" s="1" t="s">
        <v>33</v>
      </c>
      <c r="F6" s="1" t="s">
        <v>34</v>
      </c>
      <c r="G6" s="1"/>
      <c r="H6" s="1" t="s">
        <v>33</v>
      </c>
      <c r="I6" s="1"/>
      <c r="J6" s="1"/>
      <c r="K6" s="1"/>
      <c r="L6" s="9"/>
      <c r="M6" s="1" t="s">
        <v>25</v>
      </c>
      <c r="N6" s="1"/>
      <c r="O6" s="9" t="s">
        <v>26</v>
      </c>
      <c r="P6" s="5" t="s">
        <v>26</v>
      </c>
      <c r="Q6" s="5" t="s">
        <v>26</v>
      </c>
      <c r="R6" s="1"/>
      <c r="S6" s="10" t="s">
        <v>35</v>
      </c>
      <c r="T6" s="4" t="s">
        <v>26</v>
      </c>
      <c r="U6" s="5"/>
      <c r="V6" s="5"/>
      <c r="W6" s="5"/>
    </row>
    <row r="7" spans="1:23" ht="12.75" customHeight="1" x14ac:dyDescent="0.25">
      <c r="A7" s="8" t="s">
        <v>36</v>
      </c>
      <c r="B7" s="8" t="s">
        <v>37</v>
      </c>
      <c r="C7" s="1"/>
      <c r="D7" s="1"/>
      <c r="E7" s="1"/>
      <c r="F7" s="1" t="s">
        <v>38</v>
      </c>
      <c r="G7" s="1"/>
      <c r="H7" s="1"/>
      <c r="I7" s="1"/>
      <c r="J7" s="1"/>
      <c r="K7" s="1"/>
      <c r="L7" s="1"/>
      <c r="M7" s="1" t="s">
        <v>25</v>
      </c>
      <c r="N7" s="1"/>
      <c r="O7" s="9" t="s">
        <v>26</v>
      </c>
      <c r="P7" s="5" t="s">
        <v>26</v>
      </c>
      <c r="Q7" s="5" t="s">
        <v>26</v>
      </c>
      <c r="R7" s="1"/>
      <c r="S7" s="10" t="s">
        <v>26</v>
      </c>
      <c r="T7" s="4" t="s">
        <v>26</v>
      </c>
      <c r="U7" s="5"/>
      <c r="V7" s="5"/>
      <c r="W7" s="5"/>
    </row>
    <row r="8" spans="1:23" ht="12.75" customHeight="1" x14ac:dyDescent="0.25">
      <c r="A8" s="8" t="s">
        <v>39</v>
      </c>
      <c r="B8" s="8" t="s">
        <v>40</v>
      </c>
      <c r="C8" s="1" t="s">
        <v>26</v>
      </c>
      <c r="D8" s="1"/>
      <c r="E8" s="1" t="s">
        <v>33</v>
      </c>
      <c r="F8" s="1" t="s">
        <v>41</v>
      </c>
      <c r="G8" s="1"/>
      <c r="H8" s="1" t="s">
        <v>33</v>
      </c>
      <c r="I8" s="1"/>
      <c r="J8" s="1"/>
      <c r="K8" s="1"/>
      <c r="L8" s="1"/>
      <c r="M8" s="1" t="s">
        <v>25</v>
      </c>
      <c r="N8" s="1"/>
      <c r="O8" s="9" t="s">
        <v>26</v>
      </c>
      <c r="P8" s="5" t="s">
        <v>26</v>
      </c>
      <c r="Q8" s="5" t="s">
        <v>26</v>
      </c>
      <c r="R8" s="1"/>
      <c r="S8" s="12" t="s">
        <v>26</v>
      </c>
      <c r="T8" s="4" t="s">
        <v>26</v>
      </c>
      <c r="U8" s="5"/>
      <c r="V8" s="5"/>
      <c r="W8" s="5"/>
    </row>
    <row r="9" spans="1:23" ht="12.75" customHeight="1" x14ac:dyDescent="0.25">
      <c r="A9" s="7" t="s">
        <v>42</v>
      </c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5"/>
      <c r="Q9" s="5"/>
      <c r="R9" s="1"/>
      <c r="S9" s="1"/>
      <c r="T9" s="5"/>
      <c r="U9" s="5"/>
      <c r="V9" s="5"/>
      <c r="W9" s="5"/>
    </row>
    <row r="10" spans="1:23" ht="12.75" customHeight="1" x14ac:dyDescent="0.25">
      <c r="A10" s="8" t="s">
        <v>43</v>
      </c>
      <c r="B10" s="1" t="s">
        <v>44</v>
      </c>
      <c r="C10" s="1" t="s">
        <v>26</v>
      </c>
      <c r="D10" s="1"/>
      <c r="E10" s="1" t="s">
        <v>33</v>
      </c>
      <c r="F10" s="1" t="s">
        <v>45</v>
      </c>
      <c r="G10" s="1"/>
      <c r="H10" s="1" t="s">
        <v>33</v>
      </c>
      <c r="I10" s="1"/>
      <c r="J10" s="1"/>
      <c r="K10" s="1"/>
      <c r="L10" s="1"/>
      <c r="M10" s="1" t="s">
        <v>25</v>
      </c>
      <c r="N10" s="1"/>
      <c r="O10" s="9" t="s">
        <v>26</v>
      </c>
      <c r="P10" s="5" t="s">
        <v>26</v>
      </c>
      <c r="Q10" s="5" t="s">
        <v>26</v>
      </c>
      <c r="R10" s="1"/>
      <c r="S10" s="12" t="s">
        <v>26</v>
      </c>
      <c r="T10" s="4" t="s">
        <v>26</v>
      </c>
      <c r="U10" s="5"/>
      <c r="V10" s="5"/>
      <c r="W10" s="5"/>
    </row>
    <row r="11" spans="1:23" ht="12.75" customHeight="1" x14ac:dyDescent="0.25">
      <c r="A11" s="7" t="s">
        <v>46</v>
      </c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5"/>
      <c r="Q11" s="5"/>
      <c r="R11" s="1"/>
      <c r="S11" s="1"/>
      <c r="T11" s="5"/>
      <c r="U11" s="5"/>
      <c r="V11" s="5"/>
      <c r="W11" s="5"/>
    </row>
    <row r="12" spans="1:23" ht="12.75" customHeight="1" x14ac:dyDescent="0.25">
      <c r="A12" s="8" t="s">
        <v>47</v>
      </c>
      <c r="B12" s="1" t="s">
        <v>48</v>
      </c>
      <c r="C12" s="1" t="s">
        <v>26</v>
      </c>
      <c r="D12" s="1"/>
      <c r="E12" s="1" t="s">
        <v>33</v>
      </c>
      <c r="F12" s="1" t="s">
        <v>49</v>
      </c>
      <c r="G12" s="1"/>
      <c r="H12" s="1" t="s">
        <v>33</v>
      </c>
      <c r="I12" s="1"/>
      <c r="J12" s="1"/>
      <c r="K12" s="1"/>
      <c r="L12" s="1"/>
      <c r="M12" s="1" t="s">
        <v>25</v>
      </c>
      <c r="N12" s="1"/>
      <c r="O12" s="9" t="s">
        <v>26</v>
      </c>
      <c r="P12" s="5" t="s">
        <v>26</v>
      </c>
      <c r="Q12" s="5" t="s">
        <v>26</v>
      </c>
      <c r="R12" s="1"/>
      <c r="S12" s="3" t="s">
        <v>50</v>
      </c>
      <c r="T12" s="4" t="s">
        <v>26</v>
      </c>
      <c r="U12" s="5"/>
      <c r="V12" s="5"/>
      <c r="W12" s="5"/>
    </row>
    <row r="13" spans="1:23" ht="12.75" customHeight="1" x14ac:dyDescent="0.25">
      <c r="A13" s="7" t="s">
        <v>51</v>
      </c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5"/>
      <c r="Q13" s="5"/>
      <c r="R13" s="1"/>
      <c r="S13" s="1"/>
      <c r="T13" s="5"/>
      <c r="U13" s="5"/>
      <c r="V13" s="5"/>
      <c r="W13" s="5"/>
    </row>
    <row r="14" spans="1:23" ht="13.5" customHeight="1" x14ac:dyDescent="0.25">
      <c r="A14" s="8" t="s">
        <v>52</v>
      </c>
      <c r="B14" s="1" t="s">
        <v>53</v>
      </c>
      <c r="C14" s="1" t="s">
        <v>26</v>
      </c>
      <c r="D14" s="1"/>
      <c r="E14" s="1" t="s">
        <v>33</v>
      </c>
      <c r="F14" s="1" t="s">
        <v>24</v>
      </c>
      <c r="G14" s="1"/>
      <c r="H14" s="1" t="s">
        <v>33</v>
      </c>
      <c r="I14" s="1"/>
      <c r="J14" s="1"/>
      <c r="K14" s="1"/>
      <c r="L14" s="1"/>
      <c r="M14" s="1" t="s">
        <v>25</v>
      </c>
      <c r="N14" s="1"/>
      <c r="O14" s="9" t="s">
        <v>26</v>
      </c>
      <c r="P14" s="5" t="s">
        <v>26</v>
      </c>
      <c r="Q14" s="5" t="s">
        <v>26</v>
      </c>
      <c r="R14" s="1"/>
      <c r="S14" s="3" t="s">
        <v>54</v>
      </c>
      <c r="T14" s="4" t="s">
        <v>26</v>
      </c>
      <c r="U14" s="5"/>
      <c r="V14" s="5"/>
      <c r="W14" s="5"/>
    </row>
    <row r="15" spans="1:23" ht="13.5" customHeight="1" x14ac:dyDescent="0.25">
      <c r="A15" s="13" t="s">
        <v>55</v>
      </c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15"/>
      <c r="R15" s="14"/>
      <c r="S15" s="14"/>
      <c r="T15" s="15"/>
      <c r="U15" s="15"/>
      <c r="V15" s="15"/>
      <c r="W15" s="15"/>
    </row>
    <row r="16" spans="1:23" ht="12.75" customHeight="1" x14ac:dyDescent="0.25">
      <c r="A16" s="7" t="s">
        <v>21</v>
      </c>
      <c r="B16" s="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"/>
      <c r="Q16" s="5"/>
      <c r="R16" s="1"/>
      <c r="S16" s="1"/>
      <c r="T16" s="5"/>
      <c r="U16" s="5"/>
      <c r="V16" s="5"/>
      <c r="W16" s="5"/>
    </row>
    <row r="17" spans="1:23" ht="12.75" customHeight="1" x14ac:dyDescent="0.25">
      <c r="A17" s="8" t="str">
        <f>HYPERLINK("http://www.worldcat.org/oclc/236048088"," Journal officiel de la colonie du Dahomey")</f>
        <v> Journal officiel de la colonie du Dahomey</v>
      </c>
      <c r="B17" s="1" t="s">
        <v>56</v>
      </c>
      <c r="C17" s="1"/>
      <c r="D17" s="1"/>
      <c r="E17" s="1"/>
      <c r="F17" s="1" t="s">
        <v>57</v>
      </c>
      <c r="G17" s="1"/>
      <c r="H17" s="1"/>
      <c r="I17" s="1"/>
      <c r="J17" s="1"/>
      <c r="K17" s="1"/>
      <c r="L17" s="1"/>
      <c r="M17" s="1" t="s">
        <v>25</v>
      </c>
      <c r="N17" s="1"/>
      <c r="O17" s="9" t="s">
        <v>26</v>
      </c>
      <c r="P17" s="5" t="s">
        <v>26</v>
      </c>
      <c r="Q17" s="5" t="s">
        <v>26</v>
      </c>
      <c r="R17" s="1"/>
      <c r="S17" s="3" t="s">
        <v>25</v>
      </c>
      <c r="T17" s="4" t="s">
        <v>26</v>
      </c>
      <c r="U17" s="5"/>
      <c r="V17" s="5"/>
      <c r="W17" s="5"/>
    </row>
    <row r="18" spans="1:23" ht="12.75" customHeight="1" x14ac:dyDescent="0.25">
      <c r="A18" s="8" t="str">
        <f>HYPERLINK("http://www.worldcat.org/oclc/183391422"," Journal officiel de la République du Dahomey")</f>
        <v> Journal officiel de la République du Dahomey</v>
      </c>
      <c r="B18" s="1" t="s">
        <v>58</v>
      </c>
      <c r="C18" s="1"/>
      <c r="D18" s="1"/>
      <c r="E18" s="1"/>
      <c r="F18" s="1" t="s">
        <v>59</v>
      </c>
      <c r="G18" s="1"/>
      <c r="H18" s="1"/>
      <c r="I18" s="1"/>
      <c r="J18" s="1"/>
      <c r="K18" s="1"/>
      <c r="L18" s="1"/>
      <c r="M18" s="1" t="s">
        <v>25</v>
      </c>
      <c r="N18" s="1"/>
      <c r="O18" s="9" t="s">
        <v>26</v>
      </c>
      <c r="P18" s="5" t="s">
        <v>26</v>
      </c>
      <c r="Q18" s="5" t="s">
        <v>26</v>
      </c>
      <c r="R18" s="1"/>
      <c r="S18" s="3" t="s">
        <v>26</v>
      </c>
      <c r="T18" s="4" t="s">
        <v>26</v>
      </c>
      <c r="U18" s="5"/>
      <c r="V18" s="5"/>
      <c r="W18" s="5"/>
    </row>
    <row r="19" spans="1:23" ht="12.75" customHeight="1" x14ac:dyDescent="0.25">
      <c r="A19" s="8" t="str">
        <f>HYPERLINK("http://www.worldcat.org/oclc/29535870"," Journal officiel de la République du Bénin")</f>
        <v> Journal officiel de la République du Bénin</v>
      </c>
      <c r="B19" s="1" t="s">
        <v>60</v>
      </c>
      <c r="C19" s="1"/>
      <c r="D19" s="1"/>
      <c r="E19" s="1"/>
      <c r="F19" s="1">
        <v>1992</v>
      </c>
      <c r="G19" s="1"/>
      <c r="H19" s="1"/>
      <c r="I19" s="1"/>
      <c r="J19" s="1"/>
      <c r="K19" s="1"/>
      <c r="L19" s="1"/>
      <c r="M19" s="1" t="s">
        <v>25</v>
      </c>
      <c r="N19" s="1"/>
      <c r="O19" s="9" t="s">
        <v>26</v>
      </c>
      <c r="P19" s="5" t="s">
        <v>26</v>
      </c>
      <c r="Q19" s="5" t="s">
        <v>26</v>
      </c>
      <c r="R19" s="1"/>
      <c r="S19" s="3" t="s">
        <v>26</v>
      </c>
      <c r="T19" s="4" t="s">
        <v>26</v>
      </c>
      <c r="U19" s="5"/>
      <c r="V19" s="5"/>
      <c r="W19" s="5"/>
    </row>
    <row r="20" spans="1:23" ht="12.75" customHeight="1" x14ac:dyDescent="0.25">
      <c r="A20" s="8" t="str">
        <f>HYPERLINK("http://www.worldcat.org/oclc/1608244","Bulletin officiel")</f>
        <v>Bulletin officiel</v>
      </c>
      <c r="B20" s="1"/>
      <c r="C20" s="1" t="s">
        <v>26</v>
      </c>
      <c r="D20" s="1"/>
      <c r="E20" s="1" t="s">
        <v>33</v>
      </c>
      <c r="F20" s="1" t="s">
        <v>24</v>
      </c>
      <c r="G20" s="1"/>
      <c r="H20" s="1" t="s">
        <v>33</v>
      </c>
      <c r="I20" s="1"/>
      <c r="J20" s="1"/>
      <c r="K20" s="1"/>
      <c r="L20" s="1"/>
      <c r="M20" s="1" t="s">
        <v>25</v>
      </c>
      <c r="N20" s="1"/>
      <c r="O20" s="9" t="s">
        <v>26</v>
      </c>
      <c r="P20" s="5" t="s">
        <v>26</v>
      </c>
      <c r="Q20" s="5" t="s">
        <v>26</v>
      </c>
      <c r="R20" s="1"/>
      <c r="S20" s="3" t="s">
        <v>26</v>
      </c>
      <c r="T20" s="4" t="s">
        <v>26</v>
      </c>
      <c r="U20" s="5"/>
      <c r="V20" s="5"/>
      <c r="W20" s="5"/>
    </row>
    <row r="21" spans="1:23" ht="12.75" customHeight="1" x14ac:dyDescent="0.25">
      <c r="A21" s="8" t="str">
        <f>HYPERLINK("http://www.worldcat.org/oclc/29535870","Journal officiel de la République populaire du Benin")</f>
        <v>Journal officiel de la République populaire du Benin</v>
      </c>
      <c r="B21" s="1" t="s">
        <v>61</v>
      </c>
      <c r="C21" s="1" t="s">
        <v>26</v>
      </c>
      <c r="D21" s="1"/>
      <c r="E21" s="1" t="s">
        <v>33</v>
      </c>
      <c r="F21" s="1">
        <v>1992</v>
      </c>
      <c r="G21" s="1"/>
      <c r="H21" s="1" t="s">
        <v>33</v>
      </c>
      <c r="I21" s="1"/>
      <c r="J21" s="1"/>
      <c r="K21" s="1"/>
      <c r="L21" s="1"/>
      <c r="M21" s="1" t="s">
        <v>25</v>
      </c>
      <c r="N21" s="1"/>
      <c r="O21" s="9" t="s">
        <v>26</v>
      </c>
      <c r="P21" s="5" t="s">
        <v>26</v>
      </c>
      <c r="Q21" s="5" t="s">
        <v>26</v>
      </c>
      <c r="R21" s="1"/>
      <c r="S21" s="3" t="s">
        <v>26</v>
      </c>
      <c r="T21" s="4" t="s">
        <v>26</v>
      </c>
      <c r="U21" s="5"/>
      <c r="V21" s="5"/>
      <c r="W21" s="5"/>
    </row>
    <row r="22" spans="1:23" ht="12.75" customHeight="1" x14ac:dyDescent="0.25">
      <c r="A22" s="7" t="s">
        <v>42</v>
      </c>
      <c r="B22" s="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5"/>
      <c r="Q22" s="5"/>
      <c r="R22" s="1"/>
      <c r="S22" s="1"/>
      <c r="T22" s="5"/>
      <c r="U22" s="5"/>
      <c r="V22" s="5"/>
      <c r="W22" s="5"/>
    </row>
    <row r="23" spans="1:23" ht="12.75" customHeight="1" x14ac:dyDescent="0.25">
      <c r="A23" s="16"/>
      <c r="B23" s="1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5"/>
      <c r="Q23" s="5"/>
      <c r="R23" s="1"/>
      <c r="S23" s="1"/>
      <c r="T23" s="5"/>
      <c r="U23" s="5"/>
      <c r="V23" s="5"/>
      <c r="W23" s="5"/>
    </row>
    <row r="24" spans="1:23" ht="12.75" customHeight="1" x14ac:dyDescent="0.25">
      <c r="A24" s="7" t="s">
        <v>62</v>
      </c>
      <c r="B24" s="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8"/>
      <c r="R24" s="17"/>
      <c r="S24" s="17"/>
      <c r="T24" s="18"/>
      <c r="U24" s="18"/>
      <c r="V24" s="18"/>
      <c r="W24" s="18"/>
    </row>
    <row r="25" spans="1:23" ht="12.75" customHeight="1" x14ac:dyDescent="0.25">
      <c r="A25" s="1" t="s">
        <v>63</v>
      </c>
      <c r="B25" s="1"/>
      <c r="C25" s="1" t="s">
        <v>26</v>
      </c>
      <c r="D25" s="1"/>
      <c r="E25" s="1" t="s">
        <v>33</v>
      </c>
      <c r="F25" s="1" t="s">
        <v>64</v>
      </c>
      <c r="G25" s="1"/>
      <c r="H25" s="1" t="s">
        <v>33</v>
      </c>
      <c r="I25" s="1"/>
      <c r="J25" s="1"/>
      <c r="K25" s="1"/>
      <c r="L25" s="1"/>
      <c r="M25" s="1" t="s">
        <v>25</v>
      </c>
      <c r="N25" s="1"/>
      <c r="O25" s="9" t="s">
        <v>26</v>
      </c>
      <c r="P25" s="5" t="s">
        <v>26</v>
      </c>
      <c r="Q25" s="5" t="s">
        <v>26</v>
      </c>
      <c r="R25" s="1"/>
      <c r="S25" s="3" t="s">
        <v>26</v>
      </c>
      <c r="T25" s="4" t="s">
        <v>26</v>
      </c>
      <c r="U25" s="5"/>
      <c r="V25" s="5"/>
      <c r="W25" s="5"/>
    </row>
    <row r="26" spans="1:23" ht="12.75" customHeight="1" x14ac:dyDescent="0.25">
      <c r="A26" s="1" t="s">
        <v>65</v>
      </c>
      <c r="B26" s="1"/>
      <c r="C26" s="1" t="s">
        <v>26</v>
      </c>
      <c r="D26" s="1"/>
      <c r="E26" s="1" t="s">
        <v>33</v>
      </c>
      <c r="F26" s="1" t="s">
        <v>24</v>
      </c>
      <c r="G26" s="1"/>
      <c r="H26" s="1" t="s">
        <v>33</v>
      </c>
      <c r="I26" s="1"/>
      <c r="J26" s="1"/>
      <c r="K26" s="1"/>
      <c r="L26" s="1"/>
      <c r="M26" s="1" t="s">
        <v>25</v>
      </c>
      <c r="N26" s="1"/>
      <c r="O26" s="9" t="s">
        <v>26</v>
      </c>
      <c r="P26" s="5" t="s">
        <v>26</v>
      </c>
      <c r="Q26" s="5" t="s">
        <v>26</v>
      </c>
      <c r="R26" s="1"/>
      <c r="S26" s="3" t="s">
        <v>26</v>
      </c>
      <c r="T26" s="4" t="s">
        <v>26</v>
      </c>
      <c r="U26" s="5"/>
      <c r="V26" s="5"/>
      <c r="W26" s="5"/>
    </row>
    <row r="27" spans="1:23" ht="12.75" customHeight="1" x14ac:dyDescent="0.25">
      <c r="A27" s="7" t="s">
        <v>51</v>
      </c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"/>
      <c r="Q27" s="5"/>
      <c r="R27" s="1"/>
      <c r="S27" s="1"/>
      <c r="T27" s="5"/>
      <c r="U27" s="5"/>
      <c r="V27" s="5"/>
      <c r="W27" s="5"/>
    </row>
    <row r="28" spans="1:23" ht="12.75" customHeight="1" x14ac:dyDescent="0.25">
      <c r="A28" s="8" t="str">
        <f>HYPERLINK("http://www.worldcat.org/oclc/264075397","Revue beninoise des sciences juridiques et administratives")</f>
        <v>Revue beninoise des sciences juridiques et administratives</v>
      </c>
      <c r="B28" s="1" t="s">
        <v>66</v>
      </c>
      <c r="C28" s="1" t="s">
        <v>26</v>
      </c>
      <c r="D28" s="1"/>
      <c r="E28" s="1" t="s">
        <v>33</v>
      </c>
      <c r="F28" s="1" t="s">
        <v>67</v>
      </c>
      <c r="G28" s="1"/>
      <c r="H28" s="1" t="s">
        <v>33</v>
      </c>
      <c r="I28" s="1"/>
      <c r="J28" s="1"/>
      <c r="K28" s="1"/>
      <c r="L28" s="1"/>
      <c r="M28" s="1" t="s">
        <v>26</v>
      </c>
      <c r="N28" s="1"/>
      <c r="O28" s="9" t="s">
        <v>26</v>
      </c>
      <c r="P28" s="5" t="s">
        <v>26</v>
      </c>
      <c r="Q28" s="5" t="s">
        <v>26</v>
      </c>
      <c r="R28" s="1"/>
      <c r="S28" s="3" t="s">
        <v>68</v>
      </c>
      <c r="T28" s="4" t="s">
        <v>26</v>
      </c>
      <c r="U28" s="5"/>
      <c r="V28" s="5"/>
      <c r="W28" s="5"/>
    </row>
    <row r="29" spans="1:23" ht="13.5" customHeight="1" x14ac:dyDescent="0.25">
      <c r="A29" s="1" t="s">
        <v>69</v>
      </c>
      <c r="B29" s="1" t="s">
        <v>70</v>
      </c>
      <c r="C29" s="1" t="s">
        <v>26</v>
      </c>
      <c r="D29" s="1"/>
      <c r="E29" s="1"/>
      <c r="F29" s="1"/>
      <c r="G29" s="1"/>
      <c r="H29" s="1" t="s">
        <v>33</v>
      </c>
      <c r="I29" s="1"/>
      <c r="J29" s="1"/>
      <c r="K29" s="1"/>
      <c r="L29" s="1"/>
      <c r="M29" s="1" t="s">
        <v>26</v>
      </c>
      <c r="N29" s="1"/>
      <c r="O29" s="9" t="s">
        <v>26</v>
      </c>
      <c r="P29" s="5" t="s">
        <v>26</v>
      </c>
      <c r="Q29" s="5" t="s">
        <v>26</v>
      </c>
      <c r="R29" s="1"/>
      <c r="S29" s="3" t="s">
        <v>26</v>
      </c>
      <c r="T29" s="4" t="s">
        <v>26</v>
      </c>
      <c r="U29" s="5"/>
      <c r="V29" s="5"/>
      <c r="W29" s="5"/>
    </row>
    <row r="30" spans="1:23" ht="13.5" customHeight="1" x14ac:dyDescent="0.25">
      <c r="A30" s="13" t="s">
        <v>71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15"/>
      <c r="R30" s="14"/>
      <c r="S30" s="14"/>
      <c r="T30" s="15"/>
      <c r="U30" s="15"/>
      <c r="V30" s="15"/>
      <c r="W30" s="15"/>
    </row>
    <row r="31" spans="1:23" ht="12.75" customHeight="1" x14ac:dyDescent="0.25">
      <c r="A31" s="7" t="s">
        <v>21</v>
      </c>
      <c r="B31" s="7"/>
      <c r="C31" s="1"/>
      <c r="D31" s="1"/>
      <c r="E31" s="1"/>
      <c r="F31" s="1"/>
      <c r="G31" s="9"/>
      <c r="H31" s="1"/>
      <c r="I31" s="1"/>
      <c r="J31" s="1"/>
      <c r="K31" s="1"/>
      <c r="L31" s="1"/>
      <c r="M31" s="1"/>
      <c r="N31" s="1"/>
      <c r="O31" s="1"/>
      <c r="P31" s="5"/>
      <c r="Q31" s="5"/>
      <c r="R31" s="1"/>
      <c r="S31" s="1"/>
      <c r="T31" s="5"/>
      <c r="U31" s="5"/>
      <c r="V31" s="5"/>
      <c r="W31" s="5"/>
    </row>
    <row r="32" spans="1:23" ht="12.75" customHeight="1" x14ac:dyDescent="0.25">
      <c r="A32" s="8" t="str">
        <f>HYPERLINK("http://www.worldcat.org/oclc/52361648","Botswana Government gazette")</f>
        <v>Botswana Government gazette</v>
      </c>
      <c r="B32" s="1" t="s">
        <v>72</v>
      </c>
      <c r="C32" s="1" t="s">
        <v>73</v>
      </c>
      <c r="D32" s="1"/>
      <c r="E32" s="1" t="s">
        <v>33</v>
      </c>
      <c r="F32" s="1" t="s">
        <v>74</v>
      </c>
      <c r="G32" s="1"/>
      <c r="H32" s="1" t="s">
        <v>33</v>
      </c>
      <c r="I32" s="1"/>
      <c r="J32" s="1"/>
      <c r="K32" s="1"/>
      <c r="L32" s="1"/>
      <c r="M32" s="1" t="s">
        <v>25</v>
      </c>
      <c r="N32" s="1"/>
      <c r="O32" s="9" t="s">
        <v>26</v>
      </c>
      <c r="P32" s="5" t="s">
        <v>26</v>
      </c>
      <c r="Q32" s="5" t="s">
        <v>26</v>
      </c>
      <c r="R32" s="1"/>
      <c r="S32" s="3" t="s">
        <v>26</v>
      </c>
      <c r="T32" s="4" t="s">
        <v>26</v>
      </c>
      <c r="U32" s="5"/>
      <c r="V32" s="5"/>
      <c r="W32" s="5"/>
    </row>
    <row r="33" spans="1:23" ht="12.75" customHeight="1" x14ac:dyDescent="0.25">
      <c r="A33" s="7" t="s">
        <v>42</v>
      </c>
      <c r="B33" s="7"/>
      <c r="C33" s="1"/>
      <c r="D33" s="1"/>
      <c r="E33" s="1"/>
      <c r="F33" s="9"/>
      <c r="G33" s="9"/>
      <c r="H33" s="1"/>
      <c r="I33" s="1"/>
      <c r="J33" s="1"/>
      <c r="K33" s="1"/>
      <c r="L33" s="1"/>
      <c r="M33" s="1"/>
      <c r="N33" s="1"/>
      <c r="O33" s="1"/>
      <c r="P33" s="5"/>
      <c r="Q33" s="5"/>
      <c r="R33" s="1"/>
      <c r="S33" s="1"/>
      <c r="T33" s="5"/>
      <c r="U33" s="5"/>
      <c r="V33" s="5"/>
      <c r="W33" s="5"/>
    </row>
    <row r="34" spans="1:23" ht="12.75" customHeight="1" x14ac:dyDescent="0.25">
      <c r="A34" s="8" t="str">
        <f>HYPERLINK("http://www.worldcat.org/oclc/56319834","Laws of Botswana")</f>
        <v>Laws of Botswana</v>
      </c>
      <c r="B34" s="1" t="s">
        <v>75</v>
      </c>
      <c r="C34" s="1" t="s">
        <v>76</v>
      </c>
      <c r="D34" s="1"/>
      <c r="E34" s="1" t="s">
        <v>33</v>
      </c>
      <c r="F34" s="1" t="s">
        <v>77</v>
      </c>
      <c r="G34" s="1"/>
      <c r="H34" s="1" t="s">
        <v>33</v>
      </c>
      <c r="I34" s="1"/>
      <c r="J34" s="1" t="s">
        <v>78</v>
      </c>
      <c r="K34" s="1"/>
      <c r="L34" s="1"/>
      <c r="M34" s="1" t="s">
        <v>25</v>
      </c>
      <c r="N34" s="1"/>
      <c r="O34" s="9" t="s">
        <v>26</v>
      </c>
      <c r="P34" s="5" t="s">
        <v>26</v>
      </c>
      <c r="Q34" s="5" t="s">
        <v>26</v>
      </c>
      <c r="R34" s="1"/>
      <c r="S34" s="3" t="s">
        <v>26</v>
      </c>
      <c r="T34" s="4" t="s">
        <v>26</v>
      </c>
      <c r="U34" s="5"/>
      <c r="V34" s="5"/>
      <c r="W34" s="5"/>
    </row>
    <row r="35" spans="1:23" ht="12.75" customHeight="1" x14ac:dyDescent="0.25">
      <c r="A35" s="7" t="s">
        <v>62</v>
      </c>
      <c r="B35" s="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5"/>
      <c r="Q35" s="5"/>
      <c r="R35" s="1"/>
      <c r="S35" s="1"/>
      <c r="T35" s="5"/>
      <c r="U35" s="5"/>
      <c r="V35" s="5"/>
      <c r="W35" s="5"/>
    </row>
    <row r="36" spans="1:23" ht="12.75" customHeight="1" x14ac:dyDescent="0.25">
      <c r="A36" s="8" t="str">
        <f>HYPERLINK("http://www.worldcat.org/oclc/18055457","High Commissioner's proclamations and notices")</f>
        <v>High Commissioner's proclamations and notices</v>
      </c>
      <c r="B36" s="1" t="s">
        <v>79</v>
      </c>
      <c r="C36" s="1"/>
      <c r="D36" s="1"/>
      <c r="E36" s="1"/>
      <c r="F36" s="1" t="s">
        <v>80</v>
      </c>
      <c r="G36" s="1"/>
      <c r="H36" s="1"/>
      <c r="I36" s="1"/>
      <c r="J36" s="1"/>
      <c r="K36" s="1"/>
      <c r="L36" s="1"/>
      <c r="M36" s="1" t="s">
        <v>25</v>
      </c>
      <c r="N36" s="1"/>
      <c r="O36" s="9" t="s">
        <v>26</v>
      </c>
      <c r="P36" s="5" t="s">
        <v>26</v>
      </c>
      <c r="Q36" s="5" t="s">
        <v>26</v>
      </c>
      <c r="R36" s="1"/>
      <c r="S36" s="10" t="s">
        <v>81</v>
      </c>
      <c r="T36" s="4" t="s">
        <v>26</v>
      </c>
      <c r="U36" s="5"/>
      <c r="V36" s="5"/>
      <c r="W36" s="5"/>
    </row>
    <row r="37" spans="1:23" ht="12.75" customHeight="1" x14ac:dyDescent="0.25">
      <c r="A37" s="1" t="s">
        <v>82</v>
      </c>
      <c r="B37" s="1" t="s">
        <v>83</v>
      </c>
      <c r="C37" s="1"/>
      <c r="D37" s="1"/>
      <c r="E37" s="1"/>
      <c r="F37" s="1" t="s">
        <v>84</v>
      </c>
      <c r="G37" s="1"/>
      <c r="H37" s="1"/>
      <c r="I37" s="1"/>
      <c r="J37" s="1"/>
      <c r="K37" s="1"/>
      <c r="L37" s="1"/>
      <c r="M37" s="1" t="s">
        <v>25</v>
      </c>
      <c r="N37" s="1"/>
      <c r="O37" s="9" t="s">
        <v>26</v>
      </c>
      <c r="P37" s="5" t="s">
        <v>26</v>
      </c>
      <c r="Q37" s="5" t="s">
        <v>26</v>
      </c>
      <c r="R37" s="1"/>
      <c r="S37" s="3" t="s">
        <v>85</v>
      </c>
      <c r="T37" s="4" t="s">
        <v>26</v>
      </c>
      <c r="U37" s="5"/>
      <c r="V37" s="5"/>
      <c r="W37" s="5"/>
    </row>
    <row r="38" spans="1:23" ht="12.75" customHeight="1" x14ac:dyDescent="0.25">
      <c r="A38" s="1" t="s">
        <v>86</v>
      </c>
      <c r="B38" s="1" t="s">
        <v>87</v>
      </c>
      <c r="C38" s="1"/>
      <c r="D38" s="1"/>
      <c r="E38" s="1"/>
      <c r="F38" s="1" t="s">
        <v>84</v>
      </c>
      <c r="G38" s="1"/>
      <c r="H38" s="1"/>
      <c r="I38" s="1"/>
      <c r="J38" s="1"/>
      <c r="K38" s="1"/>
      <c r="L38" s="1"/>
      <c r="M38" s="1" t="s">
        <v>25</v>
      </c>
      <c r="N38" s="1"/>
      <c r="O38" s="9" t="s">
        <v>26</v>
      </c>
      <c r="P38" s="5" t="s">
        <v>26</v>
      </c>
      <c r="Q38" s="5" t="s">
        <v>26</v>
      </c>
      <c r="R38" s="1"/>
      <c r="S38" s="3" t="s">
        <v>26</v>
      </c>
      <c r="T38" s="4" t="s">
        <v>26</v>
      </c>
      <c r="U38" s="5"/>
      <c r="V38" s="5"/>
      <c r="W38" s="5"/>
    </row>
    <row r="39" spans="1:23" ht="12.75" customHeight="1" x14ac:dyDescent="0.25">
      <c r="A39" s="1" t="s">
        <v>88</v>
      </c>
      <c r="B39" s="1" t="s">
        <v>89</v>
      </c>
      <c r="C39" s="1" t="s">
        <v>90</v>
      </c>
      <c r="D39" s="1"/>
      <c r="E39" s="1" t="s">
        <v>33</v>
      </c>
      <c r="F39" s="1"/>
      <c r="G39" s="1"/>
      <c r="H39" s="1" t="s">
        <v>33</v>
      </c>
      <c r="I39" s="1"/>
      <c r="J39" s="1"/>
      <c r="K39" s="1"/>
      <c r="L39" s="1"/>
      <c r="M39" s="1" t="s">
        <v>25</v>
      </c>
      <c r="N39" s="1"/>
      <c r="O39" s="9" t="s">
        <v>26</v>
      </c>
      <c r="P39" s="5" t="s">
        <v>26</v>
      </c>
      <c r="Q39" s="5" t="s">
        <v>26</v>
      </c>
      <c r="R39" s="1"/>
      <c r="S39" s="3" t="s">
        <v>26</v>
      </c>
      <c r="T39" s="4" t="s">
        <v>26</v>
      </c>
      <c r="U39" s="5"/>
      <c r="V39" s="5"/>
      <c r="W39" s="5"/>
    </row>
    <row r="40" spans="1:23" ht="12.75" customHeight="1" x14ac:dyDescent="0.25">
      <c r="A40" s="7" t="s">
        <v>51</v>
      </c>
      <c r="B40" s="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"/>
      <c r="Q40" s="5"/>
      <c r="R40" s="1"/>
      <c r="S40" s="1"/>
      <c r="T40" s="5"/>
      <c r="U40" s="5"/>
      <c r="V40" s="5"/>
      <c r="W40" s="5"/>
    </row>
    <row r="41" spans="1:23" ht="15.75" customHeight="1" x14ac:dyDescent="0.25">
      <c r="A41" s="1" t="s">
        <v>91</v>
      </c>
      <c r="B41" s="1" t="s">
        <v>92</v>
      </c>
      <c r="C41" s="1" t="s">
        <v>93</v>
      </c>
      <c r="D41" s="1"/>
      <c r="E41" s="1" t="s">
        <v>33</v>
      </c>
      <c r="F41" s="1" t="s">
        <v>94</v>
      </c>
      <c r="G41" s="19" t="s">
        <v>95</v>
      </c>
      <c r="H41" s="1" t="s">
        <v>33</v>
      </c>
      <c r="I41" s="1"/>
      <c r="J41" s="1" t="s">
        <v>96</v>
      </c>
      <c r="K41" s="1" t="s">
        <v>97</v>
      </c>
      <c r="L41" s="1"/>
      <c r="M41" s="1" t="s">
        <v>25</v>
      </c>
      <c r="N41" s="1"/>
      <c r="O41" s="20" t="str">
        <f>HYPERLINK("https://wrlc-hu.primo.exlibrisgroup.com/permalink/01WRLC_HOW/1rsumgl/alma9996859573604109","(closest match) The High Commission Territories law reports")</f>
        <v>(closest match) The High Commission Territories law reports</v>
      </c>
      <c r="P41" s="5" t="s">
        <v>26</v>
      </c>
      <c r="Q41" s="5" t="s">
        <v>26</v>
      </c>
      <c r="R41" s="1"/>
      <c r="S41" s="10" t="s">
        <v>98</v>
      </c>
      <c r="T41" s="4" t="s">
        <v>26</v>
      </c>
      <c r="U41" s="5"/>
      <c r="V41" s="5"/>
      <c r="W41" s="5"/>
    </row>
    <row r="42" spans="1:23" ht="13.5" customHeight="1" x14ac:dyDescent="0.25">
      <c r="A42" s="13" t="s">
        <v>99</v>
      </c>
      <c r="B42" s="13"/>
      <c r="C42" s="1"/>
      <c r="D42" s="14"/>
      <c r="E42" s="14"/>
      <c r="F42" s="14"/>
      <c r="G42" s="1"/>
      <c r="H42" s="14"/>
      <c r="I42" s="14"/>
      <c r="J42" s="14"/>
      <c r="K42" s="14"/>
      <c r="L42" s="14"/>
      <c r="M42" s="14"/>
      <c r="N42" s="14"/>
      <c r="O42" s="14"/>
      <c r="P42" s="15"/>
      <c r="Q42" s="15"/>
      <c r="R42" s="14"/>
      <c r="S42" s="14"/>
      <c r="T42" s="15"/>
      <c r="U42" s="15"/>
      <c r="V42" s="15"/>
      <c r="W42" s="15"/>
    </row>
    <row r="43" spans="1:23" ht="12.75" customHeight="1" x14ac:dyDescent="0.25">
      <c r="A43" s="7" t="s">
        <v>21</v>
      </c>
      <c r="B43" s="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"/>
      <c r="Q43" s="5"/>
      <c r="R43" s="1"/>
      <c r="S43" s="1"/>
      <c r="T43" s="5"/>
      <c r="U43" s="5"/>
      <c r="V43" s="5"/>
      <c r="W43" s="5"/>
    </row>
    <row r="44" spans="1:23" ht="12.75" customHeight="1" x14ac:dyDescent="0.25">
      <c r="A44" s="1" t="s">
        <v>100</v>
      </c>
      <c r="B44" s="1" t="s">
        <v>101</v>
      </c>
      <c r="C44" s="1"/>
      <c r="D44" s="1"/>
      <c r="E44" s="1"/>
      <c r="F44" s="1" t="s">
        <v>102</v>
      </c>
      <c r="G44" s="1"/>
      <c r="H44" s="1"/>
      <c r="I44" s="1"/>
      <c r="J44" s="1"/>
      <c r="K44" s="1"/>
      <c r="L44" s="1"/>
      <c r="M44" s="1" t="s">
        <v>25</v>
      </c>
      <c r="N44" s="1"/>
      <c r="O44" s="9" t="s">
        <v>26</v>
      </c>
      <c r="P44" s="5" t="s">
        <v>26</v>
      </c>
      <c r="Q44" s="5" t="s">
        <v>26</v>
      </c>
      <c r="R44" s="1"/>
      <c r="S44" s="3" t="s">
        <v>26</v>
      </c>
      <c r="T44" s="4" t="s">
        <v>26</v>
      </c>
      <c r="U44" s="5"/>
      <c r="V44" s="5"/>
      <c r="W44" s="5"/>
    </row>
    <row r="45" spans="1:23" ht="12.75" customHeight="1" x14ac:dyDescent="0.25">
      <c r="A45" s="8" t="str">
        <f>HYPERLINK("http://www.worldcat.org/oclc/183295303","Journal officiel du Burkina Faso")</f>
        <v>Journal officiel du Burkina Faso</v>
      </c>
      <c r="B45" s="1" t="s">
        <v>103</v>
      </c>
      <c r="C45" s="1" t="s">
        <v>26</v>
      </c>
      <c r="D45" s="1"/>
      <c r="E45" s="1" t="s">
        <v>33</v>
      </c>
      <c r="F45" s="1" t="s">
        <v>104</v>
      </c>
      <c r="G45" s="1"/>
      <c r="H45" s="1" t="s">
        <v>33</v>
      </c>
      <c r="I45" s="1"/>
      <c r="J45" s="1"/>
      <c r="K45" s="1"/>
      <c r="L45" s="1"/>
      <c r="M45" s="1" t="s">
        <v>25</v>
      </c>
      <c r="N45" s="1"/>
      <c r="O45" s="9" t="s">
        <v>26</v>
      </c>
      <c r="P45" s="5" t="s">
        <v>26</v>
      </c>
      <c r="Q45" s="5" t="s">
        <v>26</v>
      </c>
      <c r="R45" s="1"/>
      <c r="S45" s="3" t="s">
        <v>26</v>
      </c>
      <c r="T45" s="4" t="s">
        <v>26</v>
      </c>
      <c r="U45" s="5"/>
      <c r="V45" s="5"/>
      <c r="W45" s="5"/>
    </row>
    <row r="46" spans="1:23" ht="12.75" customHeight="1" x14ac:dyDescent="0.25">
      <c r="A46" s="7" t="s">
        <v>42</v>
      </c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"/>
      <c r="Q46" s="5"/>
      <c r="R46" s="1"/>
      <c r="S46" s="1"/>
      <c r="T46" s="5"/>
      <c r="U46" s="5"/>
      <c r="V46" s="5"/>
      <c r="W46" s="5"/>
    </row>
    <row r="47" spans="1:23" ht="12.75" customHeight="1" x14ac:dyDescent="0.25">
      <c r="A47" s="1" t="s">
        <v>105</v>
      </c>
      <c r="B47" s="1"/>
      <c r="C47" s="1" t="s">
        <v>26</v>
      </c>
      <c r="D47" s="1"/>
      <c r="E47" s="1" t="s">
        <v>33</v>
      </c>
      <c r="F47" s="1" t="s">
        <v>106</v>
      </c>
      <c r="G47" s="1"/>
      <c r="H47" s="1" t="s">
        <v>33</v>
      </c>
      <c r="I47" s="1"/>
      <c r="J47" s="1"/>
      <c r="K47" s="1"/>
      <c r="L47" s="1"/>
      <c r="M47" s="1" t="s">
        <v>25</v>
      </c>
      <c r="N47" s="1"/>
      <c r="O47" s="9" t="s">
        <v>26</v>
      </c>
      <c r="P47" s="5" t="s">
        <v>26</v>
      </c>
      <c r="Q47" s="5" t="s">
        <v>26</v>
      </c>
      <c r="R47" s="1"/>
      <c r="S47" s="3" t="s">
        <v>26</v>
      </c>
      <c r="T47" s="4" t="s">
        <v>26</v>
      </c>
      <c r="U47" s="5"/>
      <c r="V47" s="5"/>
      <c r="W47" s="5"/>
    </row>
    <row r="48" spans="1:23" ht="12.75" customHeight="1" x14ac:dyDescent="0.25">
      <c r="A48" s="7" t="s">
        <v>62</v>
      </c>
      <c r="B48" s="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"/>
      <c r="Q48" s="5"/>
      <c r="R48" s="1"/>
      <c r="S48" s="1"/>
      <c r="T48" s="5"/>
      <c r="U48" s="5"/>
      <c r="V48" s="5"/>
      <c r="W48" s="5"/>
    </row>
    <row r="49" spans="1:23" ht="12.75" customHeight="1" x14ac:dyDescent="0.25">
      <c r="A49" s="8" t="str">
        <f>HYPERLINK("http://www.worldcat.org/oclc/33631631","Lois")</f>
        <v>Lois</v>
      </c>
      <c r="B49" s="16">
        <v>1993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 t="s">
        <v>25</v>
      </c>
      <c r="N49" s="1"/>
      <c r="O49" s="9" t="s">
        <v>26</v>
      </c>
      <c r="P49" s="5" t="s">
        <v>26</v>
      </c>
      <c r="Q49" s="5" t="s">
        <v>26</v>
      </c>
      <c r="R49" s="1"/>
      <c r="S49" s="3" t="s">
        <v>26</v>
      </c>
      <c r="T49" s="4" t="s">
        <v>26</v>
      </c>
      <c r="U49" s="5"/>
      <c r="V49" s="5"/>
      <c r="W49" s="5"/>
    </row>
    <row r="50" spans="1:23" ht="12.75" customHeight="1" x14ac:dyDescent="0.25">
      <c r="A50" s="1" t="s">
        <v>107</v>
      </c>
      <c r="B50" s="16" t="s">
        <v>108</v>
      </c>
      <c r="C50" s="1" t="s">
        <v>26</v>
      </c>
      <c r="D50" s="1"/>
      <c r="E50" s="1" t="s">
        <v>33</v>
      </c>
      <c r="F50" s="1" t="s">
        <v>24</v>
      </c>
      <c r="G50" s="1"/>
      <c r="H50" s="1" t="s">
        <v>33</v>
      </c>
      <c r="I50" s="1"/>
      <c r="J50" s="1"/>
      <c r="K50" s="1"/>
      <c r="L50" s="1"/>
      <c r="M50" s="1" t="s">
        <v>25</v>
      </c>
      <c r="N50" s="1"/>
      <c r="O50" s="9" t="s">
        <v>26</v>
      </c>
      <c r="P50" s="5" t="s">
        <v>26</v>
      </c>
      <c r="Q50" s="5" t="s">
        <v>26</v>
      </c>
      <c r="R50" s="1"/>
      <c r="S50" s="3" t="s">
        <v>26</v>
      </c>
      <c r="T50" s="4" t="s">
        <v>26</v>
      </c>
      <c r="U50" s="5"/>
      <c r="V50" s="5"/>
      <c r="W50" s="5"/>
    </row>
    <row r="51" spans="1:23" ht="12.75" customHeight="1" x14ac:dyDescent="0.25">
      <c r="A51" s="7" t="s">
        <v>51</v>
      </c>
      <c r="B51" s="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"/>
      <c r="Q51" s="5"/>
      <c r="R51" s="1"/>
      <c r="S51" s="1"/>
      <c r="T51" s="5"/>
      <c r="U51" s="5"/>
      <c r="V51" s="5"/>
      <c r="W51" s="5"/>
    </row>
    <row r="52" spans="1:23" ht="12.75" customHeight="1" x14ac:dyDescent="0.25">
      <c r="A52" s="21" t="s">
        <v>109</v>
      </c>
      <c r="B52" s="7" t="s">
        <v>110</v>
      </c>
      <c r="C52" s="1" t="s">
        <v>26</v>
      </c>
      <c r="D52" s="1"/>
      <c r="E52" s="1" t="s">
        <v>33</v>
      </c>
      <c r="F52" s="1" t="s">
        <v>111</v>
      </c>
      <c r="G52" s="1"/>
      <c r="H52" s="1" t="s">
        <v>33</v>
      </c>
      <c r="I52" s="1"/>
      <c r="J52" s="1"/>
      <c r="K52" s="1"/>
      <c r="L52" s="1"/>
      <c r="M52" s="1" t="s">
        <v>25</v>
      </c>
      <c r="N52" s="1"/>
      <c r="O52" s="9" t="s">
        <v>26</v>
      </c>
      <c r="P52" s="5" t="s">
        <v>26</v>
      </c>
      <c r="Q52" s="5" t="s">
        <v>26</v>
      </c>
      <c r="R52" s="1"/>
      <c r="S52" s="10" t="s">
        <v>112</v>
      </c>
      <c r="T52" s="4" t="s">
        <v>26</v>
      </c>
      <c r="U52" s="5"/>
      <c r="V52" s="5"/>
      <c r="W52" s="5"/>
    </row>
    <row r="53" spans="1:23" ht="13.5" customHeight="1" x14ac:dyDescent="0.25">
      <c r="A53" s="1" t="s">
        <v>113</v>
      </c>
      <c r="B53" s="1" t="s">
        <v>114</v>
      </c>
      <c r="C53" s="1"/>
      <c r="D53" s="1"/>
      <c r="E53" s="1"/>
      <c r="F53" s="1" t="s">
        <v>115</v>
      </c>
      <c r="G53" s="1"/>
      <c r="H53" s="1"/>
      <c r="I53" s="1"/>
      <c r="J53" s="1"/>
      <c r="K53" s="1"/>
      <c r="L53" s="1"/>
      <c r="M53" s="1" t="s">
        <v>25</v>
      </c>
      <c r="N53" s="1"/>
      <c r="O53" s="9" t="s">
        <v>26</v>
      </c>
      <c r="P53" s="5" t="s">
        <v>26</v>
      </c>
      <c r="Q53" s="5" t="s">
        <v>26</v>
      </c>
      <c r="R53" s="1"/>
      <c r="S53" s="1"/>
      <c r="T53" s="4" t="s">
        <v>26</v>
      </c>
      <c r="U53" s="5"/>
      <c r="V53" s="5"/>
      <c r="W53" s="5"/>
    </row>
    <row r="54" spans="1:23" ht="13.5" customHeight="1" x14ac:dyDescent="0.25">
      <c r="A54" s="8" t="str">
        <f>HYPERLINK("http://www.worldcat.org/oclc/3473033","Bulletin de la Cour Suprème de Haute Volta")</f>
        <v>Bulletin de la Cour Suprème de Haute Volta</v>
      </c>
      <c r="B54" s="1">
        <v>1974</v>
      </c>
      <c r="C54" s="1" t="s">
        <v>26</v>
      </c>
      <c r="D54" s="1"/>
      <c r="E54" s="1" t="s">
        <v>33</v>
      </c>
      <c r="F54" s="1"/>
      <c r="G54" s="1"/>
      <c r="H54" s="1" t="s">
        <v>33</v>
      </c>
      <c r="I54" s="1"/>
      <c r="J54" s="1"/>
      <c r="K54" s="1"/>
      <c r="L54" s="1"/>
      <c r="M54" s="1" t="s">
        <v>25</v>
      </c>
      <c r="N54" s="1"/>
      <c r="O54" s="9" t="s">
        <v>26</v>
      </c>
      <c r="P54" s="5" t="s">
        <v>26</v>
      </c>
      <c r="Q54" s="5" t="s">
        <v>26</v>
      </c>
      <c r="R54" s="1"/>
      <c r="S54" s="10" t="s">
        <v>116</v>
      </c>
      <c r="T54" s="4" t="s">
        <v>26</v>
      </c>
      <c r="U54" s="5"/>
      <c r="V54" s="5"/>
      <c r="W54" s="5"/>
    </row>
    <row r="55" spans="1:23" ht="13.5" customHeight="1" x14ac:dyDescent="0.25">
      <c r="A55" s="13" t="s">
        <v>117</v>
      </c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5"/>
      <c r="Q55" s="15"/>
      <c r="R55" s="14"/>
      <c r="S55" s="14"/>
      <c r="T55" s="15"/>
      <c r="U55" s="15"/>
      <c r="V55" s="15"/>
      <c r="W55" s="15"/>
    </row>
    <row r="56" spans="1:23" ht="12.75" customHeight="1" x14ac:dyDescent="0.25">
      <c r="A56" s="7" t="s">
        <v>21</v>
      </c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"/>
      <c r="Q56" s="5"/>
      <c r="R56" s="1"/>
      <c r="S56" s="1"/>
      <c r="T56" s="5"/>
      <c r="U56" s="5"/>
      <c r="V56" s="5"/>
      <c r="W56" s="5"/>
    </row>
    <row r="57" spans="1:23" ht="12.75" customHeight="1" x14ac:dyDescent="0.25">
      <c r="A57" s="1" t="s">
        <v>118</v>
      </c>
      <c r="B57" s="1" t="s">
        <v>119</v>
      </c>
      <c r="C57" s="1" t="s">
        <v>120</v>
      </c>
      <c r="D57" s="1"/>
      <c r="E57" s="1" t="s">
        <v>33</v>
      </c>
      <c r="F57" s="1" t="s">
        <v>121</v>
      </c>
      <c r="G57" s="1"/>
      <c r="H57" s="1" t="s">
        <v>33</v>
      </c>
      <c r="I57" s="1"/>
      <c r="J57" s="1"/>
      <c r="K57" s="1"/>
      <c r="L57" s="1"/>
      <c r="M57" s="1" t="s">
        <v>25</v>
      </c>
      <c r="N57" s="1"/>
      <c r="O57" s="9" t="s">
        <v>26</v>
      </c>
      <c r="P57" s="5" t="s">
        <v>26</v>
      </c>
      <c r="Q57" s="5" t="s">
        <v>26</v>
      </c>
      <c r="R57" s="1"/>
      <c r="S57" s="3" t="s">
        <v>26</v>
      </c>
      <c r="T57" s="4" t="s">
        <v>26</v>
      </c>
      <c r="U57" s="5"/>
      <c r="V57" s="5"/>
      <c r="W57" s="5"/>
    </row>
    <row r="58" spans="1:23" ht="12.75" customHeight="1" x14ac:dyDescent="0.25">
      <c r="A58" s="7" t="s">
        <v>42</v>
      </c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"/>
      <c r="Q58" s="5"/>
      <c r="R58" s="1"/>
      <c r="S58" s="1"/>
      <c r="T58" s="5"/>
      <c r="U58" s="5"/>
      <c r="V58" s="5"/>
      <c r="W58" s="5"/>
    </row>
    <row r="59" spans="1:23" ht="12.75" customHeight="1" x14ac:dyDescent="0.25">
      <c r="A59" s="1" t="s">
        <v>122</v>
      </c>
      <c r="B59" s="1" t="s">
        <v>123</v>
      </c>
      <c r="C59" s="1" t="s">
        <v>124</v>
      </c>
      <c r="D59" s="1"/>
      <c r="E59" s="1" t="s">
        <v>33</v>
      </c>
      <c r="F59" s="1" t="s">
        <v>125</v>
      </c>
      <c r="G59" s="1" t="s">
        <v>126</v>
      </c>
      <c r="H59" s="1" t="s">
        <v>33</v>
      </c>
      <c r="I59" s="1"/>
      <c r="J59" s="1">
        <v>1970</v>
      </c>
      <c r="K59" s="1"/>
      <c r="L59" s="1"/>
      <c r="M59" s="1" t="s">
        <v>25</v>
      </c>
      <c r="N59" s="1"/>
      <c r="O59" s="9" t="s">
        <v>26</v>
      </c>
      <c r="P59" s="5" t="s">
        <v>26</v>
      </c>
      <c r="Q59" s="5" t="s">
        <v>26</v>
      </c>
      <c r="R59" s="1"/>
      <c r="S59" s="22">
        <v>1970</v>
      </c>
      <c r="T59" s="4" t="s">
        <v>26</v>
      </c>
      <c r="U59" s="5"/>
      <c r="V59" s="5"/>
      <c r="W59" s="5"/>
    </row>
    <row r="60" spans="1:23" ht="12.75" customHeight="1" x14ac:dyDescent="0.25">
      <c r="A60" s="7" t="s">
        <v>62</v>
      </c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"/>
      <c r="Q60" s="5"/>
      <c r="R60" s="1"/>
      <c r="S60" s="1"/>
      <c r="T60" s="5"/>
      <c r="U60" s="5"/>
      <c r="V60" s="5"/>
      <c r="W60" s="5"/>
    </row>
    <row r="61" spans="1:23" ht="12.75" customHeight="1" x14ac:dyDescent="0.25">
      <c r="A61" s="16"/>
      <c r="B61" s="1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"/>
      <c r="Q61" s="5"/>
      <c r="R61" s="1"/>
      <c r="S61" s="1"/>
      <c r="T61" s="5"/>
      <c r="U61" s="5"/>
      <c r="V61" s="5"/>
      <c r="W61" s="5"/>
    </row>
    <row r="62" spans="1:23" ht="12.75" customHeight="1" x14ac:dyDescent="0.25">
      <c r="A62" s="7" t="s">
        <v>51</v>
      </c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"/>
      <c r="Q62" s="5"/>
      <c r="R62" s="1"/>
      <c r="S62" s="1"/>
      <c r="T62" s="5"/>
      <c r="U62" s="5"/>
      <c r="V62" s="5"/>
      <c r="W62" s="5"/>
    </row>
    <row r="63" spans="1:23" ht="12.75" customHeight="1" x14ac:dyDescent="0.25">
      <c r="A63" s="1" t="s">
        <v>127</v>
      </c>
      <c r="B63" s="1" t="s">
        <v>128</v>
      </c>
      <c r="C63" s="1" t="s">
        <v>129</v>
      </c>
      <c r="D63" s="1"/>
      <c r="E63" s="1" t="s">
        <v>33</v>
      </c>
      <c r="F63" s="1" t="s">
        <v>130</v>
      </c>
      <c r="G63" s="1" t="s">
        <v>131</v>
      </c>
      <c r="H63" s="1" t="s">
        <v>33</v>
      </c>
      <c r="I63" s="1"/>
      <c r="J63" s="1" t="s">
        <v>132</v>
      </c>
      <c r="K63" s="1"/>
      <c r="L63" s="1"/>
      <c r="M63" s="1" t="s">
        <v>25</v>
      </c>
      <c r="N63" s="1"/>
      <c r="O63" s="9" t="s">
        <v>26</v>
      </c>
      <c r="P63" s="5" t="s">
        <v>26</v>
      </c>
      <c r="Q63" s="5" t="s">
        <v>26</v>
      </c>
      <c r="R63" s="1"/>
      <c r="S63" s="10" t="s">
        <v>133</v>
      </c>
      <c r="T63" s="4" t="s">
        <v>26</v>
      </c>
      <c r="U63" s="5"/>
      <c r="V63" s="5"/>
      <c r="W63" s="5"/>
    </row>
    <row r="64" spans="1:23" ht="13.5" customHeight="1" x14ac:dyDescent="0.25">
      <c r="A64" s="1" t="s">
        <v>134</v>
      </c>
      <c r="B64" s="1" t="s">
        <v>135</v>
      </c>
      <c r="C64" s="1" t="s">
        <v>136</v>
      </c>
      <c r="D64" s="1"/>
      <c r="E64" s="1" t="s">
        <v>33</v>
      </c>
      <c r="F64" s="1" t="s">
        <v>137</v>
      </c>
      <c r="G64" s="1" t="s">
        <v>138</v>
      </c>
      <c r="H64" s="1" t="s">
        <v>33</v>
      </c>
      <c r="I64" s="1"/>
      <c r="J64" s="1" t="s">
        <v>139</v>
      </c>
      <c r="K64" s="1"/>
      <c r="L64" s="1"/>
      <c r="M64" s="1" t="s">
        <v>25</v>
      </c>
      <c r="N64" s="1"/>
      <c r="O64" s="9" t="s">
        <v>26</v>
      </c>
      <c r="P64" s="5" t="s">
        <v>26</v>
      </c>
      <c r="Q64" s="5" t="s">
        <v>26</v>
      </c>
      <c r="R64" s="1"/>
      <c r="S64" s="1"/>
      <c r="T64" s="4" t="s">
        <v>26</v>
      </c>
      <c r="U64" s="5"/>
      <c r="V64" s="5"/>
      <c r="W64" s="5"/>
    </row>
    <row r="65" spans="1:23" ht="13.5" customHeight="1" x14ac:dyDescent="0.25">
      <c r="A65" s="13" t="s">
        <v>140</v>
      </c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5"/>
      <c r="Q65" s="15"/>
      <c r="R65" s="14"/>
      <c r="S65" s="14"/>
      <c r="T65" s="15"/>
      <c r="U65" s="15"/>
      <c r="V65" s="15"/>
      <c r="W65" s="15"/>
    </row>
    <row r="66" spans="1:23" ht="12.75" customHeight="1" x14ac:dyDescent="0.25">
      <c r="A66" s="7" t="s">
        <v>21</v>
      </c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"/>
      <c r="Q66" s="5"/>
      <c r="R66" s="1"/>
      <c r="S66" s="1"/>
      <c r="T66" s="5"/>
      <c r="U66" s="5"/>
      <c r="V66" s="5"/>
      <c r="W66" s="5"/>
    </row>
    <row r="67" spans="1:23" ht="12.75" customHeight="1" x14ac:dyDescent="0.25">
      <c r="A67" s="1" t="s">
        <v>141</v>
      </c>
      <c r="B67" s="1" t="s">
        <v>142</v>
      </c>
      <c r="C67" s="1" t="s">
        <v>26</v>
      </c>
      <c r="D67" s="1"/>
      <c r="E67" s="1" t="s">
        <v>33</v>
      </c>
      <c r="F67" s="1" t="s">
        <v>143</v>
      </c>
      <c r="G67" s="1"/>
      <c r="H67" s="1" t="s">
        <v>33</v>
      </c>
      <c r="I67" s="1"/>
      <c r="J67" s="1"/>
      <c r="K67" s="1"/>
      <c r="L67" s="1"/>
      <c r="M67" s="1" t="s">
        <v>25</v>
      </c>
      <c r="N67" s="1"/>
      <c r="O67" s="9" t="s">
        <v>26</v>
      </c>
      <c r="P67" s="5" t="s">
        <v>26</v>
      </c>
      <c r="Q67" s="5" t="s">
        <v>26</v>
      </c>
      <c r="R67" s="1"/>
      <c r="S67" s="3" t="s">
        <v>25</v>
      </c>
      <c r="T67" s="4" t="s">
        <v>26</v>
      </c>
      <c r="U67" s="5"/>
      <c r="V67" s="5"/>
      <c r="W67" s="5"/>
    </row>
    <row r="68" spans="1:23" ht="12.75" customHeight="1" x14ac:dyDescent="0.25">
      <c r="A68" s="7" t="s">
        <v>42</v>
      </c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"/>
      <c r="Q68" s="5"/>
      <c r="R68" s="1"/>
      <c r="S68" s="1"/>
      <c r="T68" s="5"/>
      <c r="U68" s="5"/>
      <c r="V68" s="5"/>
      <c r="W68" s="5"/>
    </row>
    <row r="69" spans="1:23" ht="12.75" customHeight="1" x14ac:dyDescent="0.25">
      <c r="A69" s="8" t="str">
        <f>HYPERLINK("http://www.worldcat.org/oclc/1000689829","Codes et lois du Cameroun")</f>
        <v>Codes et lois du Cameroun</v>
      </c>
      <c r="B69" s="1" t="s">
        <v>144</v>
      </c>
      <c r="C69" s="1" t="s">
        <v>26</v>
      </c>
      <c r="D69" s="1"/>
      <c r="E69" s="1" t="s">
        <v>33</v>
      </c>
      <c r="F69" s="1" t="s">
        <v>145</v>
      </c>
      <c r="G69" s="1"/>
      <c r="H69" s="1" t="s">
        <v>33</v>
      </c>
      <c r="I69" s="1"/>
      <c r="J69" s="1"/>
      <c r="K69" s="1"/>
      <c r="L69" s="1"/>
      <c r="M69" s="1" t="s">
        <v>25</v>
      </c>
      <c r="N69" s="1"/>
      <c r="O69" s="9" t="s">
        <v>26</v>
      </c>
      <c r="P69" s="5" t="s">
        <v>26</v>
      </c>
      <c r="Q69" s="5" t="s">
        <v>26</v>
      </c>
      <c r="R69" s="1"/>
      <c r="S69" s="3" t="s">
        <v>146</v>
      </c>
      <c r="T69" s="4" t="s">
        <v>26</v>
      </c>
      <c r="U69" s="5"/>
      <c r="V69" s="5"/>
      <c r="W69" s="5"/>
    </row>
    <row r="70" spans="1:23" ht="12.75" customHeight="1" x14ac:dyDescent="0.25">
      <c r="A70" s="7" t="s">
        <v>62</v>
      </c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"/>
      <c r="Q70" s="5"/>
      <c r="R70" s="1"/>
      <c r="S70" s="1"/>
      <c r="T70" s="5"/>
      <c r="U70" s="5"/>
      <c r="V70" s="5"/>
      <c r="W70" s="5"/>
    </row>
    <row r="71" spans="1:23" ht="12.75" customHeight="1" x14ac:dyDescent="0.25">
      <c r="A71" s="8" t="str">
        <f>HYPERLINK("http://www.worldcat.org/oclc/1040721599","Recueil des lois du Cameroun")</f>
        <v>Recueil des lois du Cameroun</v>
      </c>
      <c r="B71" s="1"/>
      <c r="C71" s="1" t="s">
        <v>26</v>
      </c>
      <c r="D71" s="1"/>
      <c r="E71" s="1" t="s">
        <v>33</v>
      </c>
      <c r="F71" s="1"/>
      <c r="G71" s="1"/>
      <c r="H71" s="1" t="s">
        <v>33</v>
      </c>
      <c r="I71" s="1"/>
      <c r="J71" s="1"/>
      <c r="K71" s="1"/>
      <c r="L71" s="1"/>
      <c r="M71" s="1" t="s">
        <v>25</v>
      </c>
      <c r="N71" s="1"/>
      <c r="O71" s="9" t="s">
        <v>26</v>
      </c>
      <c r="P71" s="5" t="s">
        <v>26</v>
      </c>
      <c r="Q71" s="5" t="s">
        <v>26</v>
      </c>
      <c r="R71" s="1"/>
      <c r="S71" s="3" t="s">
        <v>25</v>
      </c>
      <c r="T71" s="4" t="s">
        <v>26</v>
      </c>
      <c r="U71" s="5"/>
      <c r="V71" s="5"/>
      <c r="W71" s="5"/>
    </row>
    <row r="72" spans="1:23" ht="12.75" customHeight="1" x14ac:dyDescent="0.25">
      <c r="A72" s="7" t="s">
        <v>51</v>
      </c>
      <c r="B72" s="7"/>
      <c r="C72" s="1"/>
      <c r="D72" s="1"/>
      <c r="E72" s="1"/>
      <c r="F72" s="1" t="s">
        <v>147</v>
      </c>
      <c r="G72" s="1"/>
      <c r="H72" s="1"/>
      <c r="I72" s="1"/>
      <c r="J72" s="1"/>
      <c r="K72" s="1"/>
      <c r="L72" s="1"/>
      <c r="M72" s="1"/>
      <c r="N72" s="1"/>
      <c r="O72" s="1"/>
      <c r="P72" s="5"/>
      <c r="Q72" s="5"/>
      <c r="R72" s="1"/>
      <c r="S72" s="1"/>
      <c r="T72" s="5"/>
      <c r="U72" s="5"/>
      <c r="V72" s="5"/>
      <c r="W72" s="5"/>
    </row>
    <row r="73" spans="1:23" ht="12.75" customHeight="1" x14ac:dyDescent="0.25">
      <c r="A73" s="8" t="str">
        <f>HYPERLINK("http://www.worldcat.org/oclc/8031186","Bulletin des arrêts de la Court Suprème du Cameroun")</f>
        <v>Bulletin des arrêts de la Court Suprème du Cameroun</v>
      </c>
      <c r="B73" s="1"/>
      <c r="C73" s="1" t="s">
        <v>26</v>
      </c>
      <c r="D73" s="1"/>
      <c r="E73" s="1" t="s">
        <v>33</v>
      </c>
      <c r="F73" s="1"/>
      <c r="G73" s="1"/>
      <c r="H73" s="1" t="s">
        <v>33</v>
      </c>
      <c r="I73" s="1"/>
      <c r="J73" s="1"/>
      <c r="K73" s="1"/>
      <c r="L73" s="1"/>
      <c r="M73" s="1" t="s">
        <v>25</v>
      </c>
      <c r="N73" s="1"/>
      <c r="O73" s="9" t="s">
        <v>26</v>
      </c>
      <c r="P73" s="5" t="s">
        <v>26</v>
      </c>
      <c r="Q73" s="5" t="s">
        <v>26</v>
      </c>
      <c r="R73" s="1"/>
      <c r="S73" s="3" t="s">
        <v>148</v>
      </c>
      <c r="T73" s="3" t="s">
        <v>26</v>
      </c>
      <c r="U73" s="5"/>
      <c r="V73" s="5"/>
      <c r="W73" s="5"/>
    </row>
    <row r="74" spans="1:23" ht="12.75" customHeight="1" x14ac:dyDescent="0.25">
      <c r="A74" s="1" t="s">
        <v>149</v>
      </c>
      <c r="B74" s="1" t="s">
        <v>150</v>
      </c>
      <c r="C74" s="1" t="s">
        <v>26</v>
      </c>
      <c r="D74" s="1"/>
      <c r="E74" s="1" t="s">
        <v>33</v>
      </c>
      <c r="F74" s="1" t="s">
        <v>24</v>
      </c>
      <c r="G74" s="1"/>
      <c r="H74" s="1" t="s">
        <v>33</v>
      </c>
      <c r="I74" s="1"/>
      <c r="J74" s="1"/>
      <c r="K74" s="1"/>
      <c r="L74" s="1"/>
      <c r="M74" s="1" t="s">
        <v>25</v>
      </c>
      <c r="N74" s="1"/>
      <c r="O74" s="9" t="s">
        <v>26</v>
      </c>
      <c r="P74" s="5" t="s">
        <v>26</v>
      </c>
      <c r="Q74" s="5" t="s">
        <v>26</v>
      </c>
      <c r="R74" s="1"/>
      <c r="S74" s="1"/>
      <c r="T74" s="4" t="s">
        <v>26</v>
      </c>
      <c r="U74" s="5"/>
      <c r="V74" s="5"/>
      <c r="W74" s="5"/>
    </row>
    <row r="75" spans="1:23" ht="12.75" customHeight="1" x14ac:dyDescent="0.25">
      <c r="A75" s="8" t="str">
        <f>HYPERLINK("http://www.worldcat.org/oclc/742431264","Cameroon law reports and news journal")</f>
        <v>Cameroon law reports and news journal</v>
      </c>
      <c r="B75" s="1" t="s">
        <v>151</v>
      </c>
      <c r="C75" s="1" t="s">
        <v>26</v>
      </c>
      <c r="D75" s="1"/>
      <c r="E75" s="1" t="s">
        <v>33</v>
      </c>
      <c r="F75" s="1" t="s">
        <v>152</v>
      </c>
      <c r="G75" s="1"/>
      <c r="H75" s="1" t="s">
        <v>33</v>
      </c>
      <c r="I75" s="1"/>
      <c r="J75" s="1"/>
      <c r="K75" s="1"/>
      <c r="L75" s="1"/>
      <c r="M75" s="1" t="s">
        <v>25</v>
      </c>
      <c r="N75" s="1"/>
      <c r="O75" s="9" t="s">
        <v>26</v>
      </c>
      <c r="P75" s="5" t="s">
        <v>26</v>
      </c>
      <c r="Q75" s="5" t="s">
        <v>26</v>
      </c>
      <c r="R75" s="1"/>
      <c r="S75" s="3" t="s">
        <v>25</v>
      </c>
      <c r="T75" s="4" t="s">
        <v>26</v>
      </c>
      <c r="U75" s="5"/>
      <c r="V75" s="5"/>
      <c r="W75" s="5"/>
    </row>
    <row r="76" spans="1:23" ht="13.5" customHeight="1" x14ac:dyDescent="0.25">
      <c r="A76" s="8" t="str">
        <f>HYPERLINK("http://www.worldcat.org/oclc/717458241","Les grandes décisions de la jurisprudence civile camerounaise")</f>
        <v>Les grandes décisions de la jurisprudence civile camerounaise</v>
      </c>
      <c r="B76" s="1">
        <v>2008</v>
      </c>
      <c r="C76" s="1" t="s">
        <v>26</v>
      </c>
      <c r="D76" s="1"/>
      <c r="E76" s="1" t="s">
        <v>33</v>
      </c>
      <c r="F76" s="1">
        <v>2008</v>
      </c>
      <c r="G76" s="1"/>
      <c r="H76" s="1" t="s">
        <v>33</v>
      </c>
      <c r="I76" s="1"/>
      <c r="J76" s="1"/>
      <c r="K76" s="1"/>
      <c r="L76" s="1"/>
      <c r="M76" s="1" t="s">
        <v>25</v>
      </c>
      <c r="N76" s="1"/>
      <c r="O76" s="9" t="s">
        <v>26</v>
      </c>
      <c r="P76" s="5" t="s">
        <v>26</v>
      </c>
      <c r="Q76" s="5" t="s">
        <v>26</v>
      </c>
      <c r="R76" s="1"/>
      <c r="S76" s="3" t="s">
        <v>25</v>
      </c>
      <c r="T76" s="4" t="s">
        <v>26</v>
      </c>
      <c r="U76" s="5"/>
      <c r="V76" s="5"/>
      <c r="W76" s="5"/>
    </row>
    <row r="77" spans="1:23" ht="13.5" customHeight="1" x14ac:dyDescent="0.25">
      <c r="A77" s="13" t="s">
        <v>153</v>
      </c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5"/>
      <c r="Q77" s="15"/>
      <c r="R77" s="14"/>
      <c r="S77" s="14"/>
      <c r="T77" s="15"/>
      <c r="U77" s="15"/>
      <c r="V77" s="15"/>
      <c r="W77" s="15"/>
    </row>
    <row r="78" spans="1:23" ht="12.75" customHeight="1" x14ac:dyDescent="0.25">
      <c r="A78" s="7" t="s">
        <v>21</v>
      </c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"/>
      <c r="Q78" s="5"/>
      <c r="R78" s="1"/>
      <c r="S78" s="1"/>
      <c r="T78" s="5"/>
      <c r="U78" s="5"/>
      <c r="V78" s="5"/>
      <c r="W78" s="5"/>
    </row>
    <row r="79" spans="1:23" ht="12.75" customHeight="1" x14ac:dyDescent="0.25">
      <c r="A79" s="23" t="str">
        <f>HYPERLINK("http://www.worldcat.org/oclc/14989460","Boletim oficial")</f>
        <v>Boletim oficial</v>
      </c>
      <c r="B79" s="21" t="s">
        <v>154</v>
      </c>
      <c r="C79" s="1" t="s">
        <v>26</v>
      </c>
      <c r="D79" s="1"/>
      <c r="E79" s="1" t="s">
        <v>33</v>
      </c>
      <c r="F79" s="1" t="s">
        <v>155</v>
      </c>
      <c r="G79" s="1"/>
      <c r="H79" s="1" t="s">
        <v>33</v>
      </c>
      <c r="I79" s="1"/>
      <c r="J79" s="1"/>
      <c r="K79" s="1"/>
      <c r="L79" s="1"/>
      <c r="M79" s="1"/>
      <c r="N79" s="1"/>
      <c r="O79" s="9" t="s">
        <v>26</v>
      </c>
      <c r="P79" s="5" t="s">
        <v>26</v>
      </c>
      <c r="Q79" s="5" t="s">
        <v>26</v>
      </c>
      <c r="R79" s="1"/>
      <c r="S79" s="3" t="s">
        <v>25</v>
      </c>
      <c r="T79" s="4" t="s">
        <v>26</v>
      </c>
      <c r="U79" s="5"/>
      <c r="V79" s="5"/>
      <c r="W79" s="5"/>
    </row>
    <row r="80" spans="1:23" ht="12.75" customHeight="1" x14ac:dyDescent="0.25">
      <c r="A80" s="7" t="s">
        <v>42</v>
      </c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"/>
      <c r="Q80" s="5"/>
      <c r="R80" s="1"/>
      <c r="S80" s="1"/>
      <c r="T80" s="5"/>
      <c r="U80" s="5"/>
      <c r="V80" s="5"/>
      <c r="W80" s="5"/>
    </row>
    <row r="81" spans="1:23" ht="12.75" customHeight="1" x14ac:dyDescent="0.25">
      <c r="A81" s="7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"/>
      <c r="Q81" s="5"/>
      <c r="R81" s="1"/>
      <c r="S81" s="1"/>
      <c r="T81" s="5"/>
      <c r="U81" s="5"/>
      <c r="V81" s="5"/>
      <c r="W81" s="5"/>
    </row>
    <row r="82" spans="1:23" ht="12.75" customHeight="1" x14ac:dyDescent="0.25">
      <c r="A82" s="7" t="s">
        <v>62</v>
      </c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"/>
      <c r="Q82" s="5"/>
      <c r="R82" s="1"/>
      <c r="S82" s="1"/>
      <c r="T82" s="5"/>
      <c r="U82" s="5"/>
      <c r="V82" s="5"/>
      <c r="W82" s="5"/>
    </row>
    <row r="83" spans="1:23" ht="12.75" customHeight="1" x14ac:dyDescent="0.25">
      <c r="A83" s="7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"/>
      <c r="Q83" s="5"/>
      <c r="R83" s="1"/>
      <c r="S83" s="1"/>
      <c r="T83" s="5"/>
      <c r="U83" s="5"/>
      <c r="V83" s="5"/>
      <c r="W83" s="5"/>
    </row>
    <row r="84" spans="1:23" ht="12.75" customHeight="1" x14ac:dyDescent="0.25">
      <c r="A84" s="7" t="s">
        <v>51</v>
      </c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"/>
      <c r="Q84" s="5"/>
      <c r="R84" s="1"/>
      <c r="S84" s="1"/>
      <c r="T84" s="5"/>
      <c r="U84" s="5"/>
      <c r="V84" s="5"/>
      <c r="W84" s="5"/>
    </row>
    <row r="85" spans="1:23" ht="13.5" customHeight="1" x14ac:dyDescent="0.25">
      <c r="A85" s="21" t="s">
        <v>156</v>
      </c>
      <c r="B85" s="21" t="s">
        <v>157</v>
      </c>
      <c r="C85" s="1"/>
      <c r="D85" s="1"/>
      <c r="E85" s="1" t="s">
        <v>33</v>
      </c>
      <c r="F85" s="1" t="s">
        <v>158</v>
      </c>
      <c r="G85" s="1"/>
      <c r="H85" s="1" t="s">
        <v>33</v>
      </c>
      <c r="I85" s="1"/>
      <c r="J85" s="1"/>
      <c r="K85" s="1"/>
      <c r="L85" s="1"/>
      <c r="M85" s="1"/>
      <c r="N85" s="1"/>
      <c r="O85" s="9" t="s">
        <v>26</v>
      </c>
      <c r="P85" s="5" t="s">
        <v>26</v>
      </c>
      <c r="Q85" s="5" t="s">
        <v>26</v>
      </c>
      <c r="R85" s="1"/>
      <c r="S85" s="3" t="s">
        <v>25</v>
      </c>
      <c r="T85" s="4" t="s">
        <v>26</v>
      </c>
      <c r="U85" s="5"/>
      <c r="V85" s="5"/>
      <c r="W85" s="5"/>
    </row>
    <row r="86" spans="1:23" ht="13.5" customHeight="1" x14ac:dyDescent="0.25">
      <c r="A86" s="13" t="s">
        <v>159</v>
      </c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5"/>
      <c r="Q86" s="15"/>
      <c r="R86" s="14"/>
      <c r="S86" s="14"/>
      <c r="T86" s="15"/>
      <c r="U86" s="15"/>
      <c r="V86" s="15"/>
      <c r="W86" s="15"/>
    </row>
    <row r="87" spans="1:23" ht="12.75" customHeight="1" x14ac:dyDescent="0.25">
      <c r="A87" s="7" t="s">
        <v>21</v>
      </c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"/>
      <c r="Q87" s="5"/>
      <c r="R87" s="1"/>
      <c r="S87" s="1"/>
      <c r="T87" s="5"/>
      <c r="U87" s="5"/>
      <c r="V87" s="5"/>
      <c r="W87" s="5"/>
    </row>
    <row r="88" spans="1:23" ht="12.75" customHeight="1" x14ac:dyDescent="0.25">
      <c r="A88" s="1" t="s">
        <v>160</v>
      </c>
      <c r="B88" s="1" t="s">
        <v>161</v>
      </c>
      <c r="C88" s="1" t="s">
        <v>26</v>
      </c>
      <c r="D88" s="1"/>
      <c r="E88" s="1" t="s">
        <v>33</v>
      </c>
      <c r="F88" s="1" t="s">
        <v>24</v>
      </c>
      <c r="G88" s="1"/>
      <c r="H88" s="1" t="s">
        <v>33</v>
      </c>
      <c r="I88" s="1"/>
      <c r="J88" s="1"/>
      <c r="K88" s="1"/>
      <c r="L88" s="1"/>
      <c r="M88" s="1"/>
      <c r="N88" s="1"/>
      <c r="O88" s="9" t="s">
        <v>26</v>
      </c>
      <c r="P88" s="5" t="s">
        <v>26</v>
      </c>
      <c r="Q88" s="5" t="s">
        <v>26</v>
      </c>
      <c r="R88" s="1"/>
      <c r="S88" s="3" t="s">
        <v>25</v>
      </c>
      <c r="T88" s="4" t="s">
        <v>26</v>
      </c>
      <c r="U88" s="5"/>
      <c r="V88" s="5"/>
      <c r="W88" s="5"/>
    </row>
    <row r="89" spans="1:23" ht="12.75" customHeight="1" x14ac:dyDescent="0.25">
      <c r="A89" s="7" t="s">
        <v>42</v>
      </c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"/>
      <c r="Q89" s="5"/>
      <c r="R89" s="1"/>
      <c r="S89" s="1"/>
      <c r="T89" s="5"/>
      <c r="U89" s="5"/>
      <c r="V89" s="5"/>
      <c r="W89" s="5"/>
    </row>
    <row r="90" spans="1:23" ht="12.75" customHeight="1" x14ac:dyDescent="0.25">
      <c r="A90" s="16"/>
      <c r="B90" s="1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"/>
      <c r="Q90" s="5"/>
      <c r="R90" s="1"/>
      <c r="S90" s="1"/>
      <c r="T90" s="5"/>
      <c r="U90" s="5"/>
      <c r="V90" s="5"/>
      <c r="W90" s="5"/>
    </row>
    <row r="91" spans="1:23" ht="12.75" customHeight="1" x14ac:dyDescent="0.25">
      <c r="A91" s="7" t="s">
        <v>62</v>
      </c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"/>
      <c r="Q91" s="5"/>
      <c r="R91" s="1"/>
      <c r="S91" s="1"/>
      <c r="T91" s="5"/>
      <c r="U91" s="5"/>
      <c r="V91" s="5"/>
      <c r="W91" s="5"/>
    </row>
    <row r="92" spans="1:23" ht="12.75" customHeight="1" x14ac:dyDescent="0.25">
      <c r="A92" s="16"/>
      <c r="B92" s="1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"/>
      <c r="Q92" s="5"/>
      <c r="R92" s="1"/>
      <c r="S92" s="1"/>
      <c r="T92" s="5"/>
      <c r="U92" s="5"/>
      <c r="V92" s="5"/>
      <c r="W92" s="5"/>
    </row>
    <row r="93" spans="1:23" ht="12.75" customHeight="1" x14ac:dyDescent="0.25">
      <c r="A93" s="16"/>
      <c r="B93" s="1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"/>
      <c r="Q93" s="5"/>
      <c r="R93" s="1"/>
      <c r="S93" s="1"/>
      <c r="T93" s="5"/>
      <c r="U93" s="5"/>
      <c r="V93" s="5"/>
      <c r="W93" s="5"/>
    </row>
    <row r="94" spans="1:23" ht="13.5" customHeight="1" x14ac:dyDescent="0.25">
      <c r="A94" s="7" t="s">
        <v>51</v>
      </c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"/>
      <c r="Q94" s="5"/>
      <c r="R94" s="1"/>
      <c r="S94" s="1"/>
      <c r="T94" s="5"/>
      <c r="U94" s="5"/>
      <c r="V94" s="5"/>
      <c r="W94" s="5"/>
    </row>
    <row r="95" spans="1:23" ht="13.5" customHeight="1" x14ac:dyDescent="0.25">
      <c r="A95" s="13" t="s">
        <v>162</v>
      </c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5"/>
      <c r="Q95" s="15"/>
      <c r="R95" s="14"/>
      <c r="S95" s="14"/>
      <c r="T95" s="15"/>
      <c r="U95" s="15"/>
      <c r="V95" s="15"/>
      <c r="W95" s="15"/>
    </row>
    <row r="96" spans="1:23" ht="12.75" customHeight="1" x14ac:dyDescent="0.25">
      <c r="A96" s="7" t="s">
        <v>21</v>
      </c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"/>
      <c r="Q96" s="5"/>
      <c r="R96" s="1"/>
      <c r="S96" s="1"/>
      <c r="T96" s="5"/>
      <c r="U96" s="5"/>
      <c r="V96" s="5"/>
      <c r="W96" s="5"/>
    </row>
    <row r="97" spans="1:23" ht="12.75" customHeight="1" x14ac:dyDescent="0.25">
      <c r="A97" s="8" t="str">
        <f>HYPERLINK("http://www.worldcat.org/oclc/236060538","Journal officiel de la République du Tchad")</f>
        <v>Journal officiel de la République du Tchad</v>
      </c>
      <c r="B97" s="1" t="s">
        <v>163</v>
      </c>
      <c r="C97" s="1" t="s">
        <v>26</v>
      </c>
      <c r="D97" s="1"/>
      <c r="E97" s="1" t="s">
        <v>33</v>
      </c>
      <c r="F97" s="1" t="s">
        <v>164</v>
      </c>
      <c r="G97" s="1"/>
      <c r="H97" s="1" t="s">
        <v>33</v>
      </c>
      <c r="I97" s="1"/>
      <c r="J97" s="1"/>
      <c r="K97" s="1"/>
      <c r="L97" s="1"/>
      <c r="M97" s="1"/>
      <c r="N97" s="1"/>
      <c r="O97" s="9" t="s">
        <v>26</v>
      </c>
      <c r="P97" s="5" t="s">
        <v>26</v>
      </c>
      <c r="Q97" s="5" t="s">
        <v>26</v>
      </c>
      <c r="R97" s="1"/>
      <c r="S97" s="3" t="s">
        <v>25</v>
      </c>
      <c r="T97" s="4" t="s">
        <v>26</v>
      </c>
      <c r="U97" s="5"/>
      <c r="V97" s="5"/>
      <c r="W97" s="5"/>
    </row>
    <row r="98" spans="1:23" ht="12.75" customHeight="1" x14ac:dyDescent="0.25">
      <c r="A98" s="7" t="s">
        <v>42</v>
      </c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"/>
      <c r="Q98" s="5"/>
      <c r="R98" s="1"/>
      <c r="S98" s="1"/>
      <c r="T98" s="5"/>
      <c r="U98" s="5"/>
      <c r="V98" s="5"/>
      <c r="W98" s="5"/>
    </row>
    <row r="99" spans="1:23" ht="12.75" customHeight="1" x14ac:dyDescent="0.25">
      <c r="A99" s="7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"/>
      <c r="Q99" s="5"/>
      <c r="R99" s="1"/>
      <c r="S99" s="1"/>
      <c r="T99" s="5"/>
      <c r="U99" s="5"/>
      <c r="V99" s="5"/>
      <c r="W99" s="5"/>
    </row>
    <row r="100" spans="1:23" ht="12.75" customHeight="1" x14ac:dyDescent="0.25">
      <c r="A100" s="7" t="s">
        <v>62</v>
      </c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"/>
      <c r="Q100" s="5"/>
      <c r="R100" s="1"/>
      <c r="S100" s="1"/>
      <c r="T100" s="5"/>
      <c r="U100" s="5"/>
      <c r="V100" s="5"/>
      <c r="W100" s="5"/>
    </row>
    <row r="101" spans="1:23" ht="12.75" customHeight="1" x14ac:dyDescent="0.25">
      <c r="A101" s="1" t="s">
        <v>165</v>
      </c>
      <c r="B101" s="1"/>
      <c r="C101" s="1" t="s">
        <v>26</v>
      </c>
      <c r="D101" s="1"/>
      <c r="E101" s="1" t="s">
        <v>33</v>
      </c>
      <c r="F101" s="1" t="s">
        <v>166</v>
      </c>
      <c r="G101" s="1"/>
      <c r="H101" s="1" t="s">
        <v>33</v>
      </c>
      <c r="I101" s="1"/>
      <c r="J101" s="1"/>
      <c r="K101" s="1"/>
      <c r="L101" s="1"/>
      <c r="M101" s="1"/>
      <c r="N101" s="1"/>
      <c r="O101" s="9" t="s">
        <v>26</v>
      </c>
      <c r="P101" s="5" t="s">
        <v>26</v>
      </c>
      <c r="Q101" s="5" t="s">
        <v>26</v>
      </c>
      <c r="R101" s="1"/>
      <c r="S101" s="3" t="s">
        <v>25</v>
      </c>
      <c r="T101" s="4" t="s">
        <v>26</v>
      </c>
      <c r="U101" s="5"/>
      <c r="V101" s="5"/>
      <c r="W101" s="5"/>
    </row>
    <row r="102" spans="1:23" ht="12.75" customHeight="1" x14ac:dyDescent="0.25">
      <c r="A102" s="7" t="s">
        <v>51</v>
      </c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"/>
      <c r="Q102" s="5"/>
      <c r="R102" s="1"/>
      <c r="S102" s="1"/>
      <c r="T102" s="5"/>
      <c r="U102" s="5"/>
      <c r="V102" s="5"/>
      <c r="W102" s="5"/>
    </row>
    <row r="103" spans="1:23" ht="13.5" customHeight="1" x14ac:dyDescent="0.25">
      <c r="A103" s="8" t="str">
        <f>HYPERLINK("http://www.worldcat.org/oclc/1040751086","Revue juridique tchadienne")</f>
        <v>Revue juridique tchadienne</v>
      </c>
      <c r="B103" s="1" t="s">
        <v>167</v>
      </c>
      <c r="C103" s="1" t="s">
        <v>26</v>
      </c>
      <c r="D103" s="1"/>
      <c r="E103" s="1" t="s">
        <v>33</v>
      </c>
      <c r="F103" s="1" t="s">
        <v>168</v>
      </c>
      <c r="G103" s="1"/>
      <c r="H103" s="1" t="s">
        <v>33</v>
      </c>
      <c r="I103" s="1"/>
      <c r="J103" s="1"/>
      <c r="K103" s="1"/>
      <c r="L103" s="1"/>
      <c r="M103" s="1"/>
      <c r="N103" s="1"/>
      <c r="O103" s="9" t="s">
        <v>26</v>
      </c>
      <c r="P103" s="5" t="s">
        <v>26</v>
      </c>
      <c r="Q103" s="5" t="s">
        <v>26</v>
      </c>
      <c r="R103" s="1"/>
      <c r="S103" s="3" t="s">
        <v>25</v>
      </c>
      <c r="T103" s="4" t="s">
        <v>26</v>
      </c>
      <c r="U103" s="5"/>
      <c r="V103" s="5"/>
      <c r="W103" s="5"/>
    </row>
    <row r="104" spans="1:23" ht="13.5" customHeight="1" x14ac:dyDescent="0.25">
      <c r="A104" s="13" t="s">
        <v>169</v>
      </c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5"/>
      <c r="Q104" s="15"/>
      <c r="R104" s="14"/>
      <c r="S104" s="14"/>
      <c r="T104" s="15"/>
      <c r="U104" s="15"/>
      <c r="V104" s="15"/>
      <c r="W104" s="15"/>
    </row>
    <row r="105" spans="1:23" ht="12.75" customHeight="1" x14ac:dyDescent="0.25">
      <c r="A105" s="7" t="s">
        <v>21</v>
      </c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"/>
      <c r="Q105" s="5"/>
      <c r="R105" s="1"/>
      <c r="S105" s="1"/>
      <c r="T105" s="5"/>
      <c r="U105" s="5"/>
      <c r="V105" s="5"/>
      <c r="W105" s="5"/>
    </row>
    <row r="106" spans="1:23" ht="12.75" customHeight="1" x14ac:dyDescent="0.25">
      <c r="A106" s="7" t="s">
        <v>170</v>
      </c>
      <c r="B106" s="7" t="s">
        <v>171</v>
      </c>
      <c r="C106" s="1"/>
      <c r="D106" s="1"/>
      <c r="E106" s="1"/>
      <c r="F106" s="1" t="s">
        <v>172</v>
      </c>
      <c r="G106" s="1"/>
      <c r="H106" s="1"/>
      <c r="I106" s="1"/>
      <c r="J106" s="1"/>
      <c r="K106" s="1"/>
      <c r="L106" s="1"/>
      <c r="M106" s="1"/>
      <c r="N106" s="1"/>
      <c r="O106" s="9" t="s">
        <v>26</v>
      </c>
      <c r="P106" s="5" t="s">
        <v>26</v>
      </c>
      <c r="Q106" s="5" t="s">
        <v>26</v>
      </c>
      <c r="R106" s="1"/>
      <c r="S106" s="3" t="s">
        <v>25</v>
      </c>
      <c r="T106" s="4" t="s">
        <v>26</v>
      </c>
      <c r="U106" s="5"/>
      <c r="V106" s="5"/>
      <c r="W106" s="5"/>
    </row>
    <row r="107" spans="1:23" ht="12.75" customHeight="1" x14ac:dyDescent="0.25">
      <c r="A107" s="7" t="s">
        <v>42</v>
      </c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"/>
      <c r="Q107" s="5"/>
      <c r="R107" s="1"/>
      <c r="S107" s="1"/>
      <c r="T107" s="5"/>
      <c r="U107" s="5"/>
      <c r="V107" s="5"/>
      <c r="W107" s="5"/>
    </row>
    <row r="108" spans="1:23" ht="12.75" customHeight="1" x14ac:dyDescent="0.25">
      <c r="A108" s="7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"/>
      <c r="Q108" s="5"/>
      <c r="R108" s="1"/>
      <c r="S108" s="1"/>
      <c r="T108" s="5"/>
      <c r="U108" s="5"/>
      <c r="V108" s="5"/>
      <c r="W108" s="5"/>
    </row>
    <row r="109" spans="1:23" ht="12.75" customHeight="1" x14ac:dyDescent="0.25">
      <c r="A109" s="7" t="s">
        <v>62</v>
      </c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"/>
      <c r="Q109" s="5"/>
      <c r="R109" s="1"/>
      <c r="S109" s="1"/>
      <c r="T109" s="5"/>
      <c r="U109" s="5"/>
      <c r="V109" s="5"/>
      <c r="W109" s="5"/>
    </row>
    <row r="110" spans="1:23" ht="12.75" customHeight="1" x14ac:dyDescent="0.25">
      <c r="A110" s="7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"/>
      <c r="Q110" s="5"/>
      <c r="R110" s="1"/>
      <c r="S110" s="1"/>
      <c r="T110" s="5"/>
      <c r="U110" s="5"/>
      <c r="V110" s="5"/>
      <c r="W110" s="5"/>
    </row>
    <row r="111" spans="1:23" ht="12.75" customHeight="1" x14ac:dyDescent="0.25">
      <c r="A111" s="7" t="s">
        <v>51</v>
      </c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"/>
      <c r="Q111" s="5"/>
      <c r="R111" s="1"/>
      <c r="S111" s="1"/>
      <c r="T111" s="5"/>
      <c r="U111" s="5"/>
      <c r="V111" s="5"/>
      <c r="W111" s="5"/>
    </row>
    <row r="112" spans="1:23" ht="13.5" customHeight="1" x14ac:dyDescent="0.25">
      <c r="A112" s="7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"/>
      <c r="Q112" s="5"/>
      <c r="R112" s="1"/>
      <c r="S112" s="1"/>
      <c r="T112" s="5"/>
      <c r="U112" s="5"/>
      <c r="V112" s="5"/>
      <c r="W112" s="5"/>
    </row>
    <row r="113" spans="1:23" ht="13.5" customHeight="1" x14ac:dyDescent="0.25">
      <c r="A113" s="13" t="s">
        <v>173</v>
      </c>
      <c r="B113" s="13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5"/>
      <c r="Q113" s="15"/>
      <c r="R113" s="14"/>
      <c r="S113" s="14"/>
      <c r="T113" s="15"/>
      <c r="U113" s="15"/>
      <c r="V113" s="15"/>
      <c r="W113" s="15"/>
    </row>
    <row r="114" spans="1:23" ht="12.75" customHeight="1" x14ac:dyDescent="0.25">
      <c r="A114" s="7" t="s">
        <v>21</v>
      </c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"/>
      <c r="Q114" s="5"/>
      <c r="R114" s="1"/>
      <c r="S114" s="1"/>
      <c r="T114" s="5"/>
      <c r="U114" s="5"/>
      <c r="V114" s="5"/>
      <c r="W114" s="5"/>
    </row>
    <row r="115" spans="1:23" ht="45.75" customHeight="1" x14ac:dyDescent="0.25">
      <c r="A115" s="23" t="str">
        <f>HYPERLINK("http://www.worldcat.org/oclc/989956948","Journal officiel de la République democratique du Congo")</f>
        <v>Journal officiel de la République democratique du Congo</v>
      </c>
      <c r="B115" s="21" t="s">
        <v>174</v>
      </c>
      <c r="C115" s="1" t="s">
        <v>175</v>
      </c>
      <c r="D115" s="1"/>
      <c r="E115" s="1" t="s">
        <v>33</v>
      </c>
      <c r="F115" s="1" t="s">
        <v>176</v>
      </c>
      <c r="G115" s="1"/>
      <c r="H115" s="1" t="s">
        <v>33</v>
      </c>
      <c r="I115" s="1"/>
      <c r="J115" s="1"/>
      <c r="K115" s="1"/>
      <c r="L115" s="1"/>
      <c r="M115" s="1"/>
      <c r="N115" s="1"/>
      <c r="O115" s="9" t="s">
        <v>26</v>
      </c>
      <c r="P115" s="5" t="s">
        <v>26</v>
      </c>
      <c r="Q115" s="5" t="s">
        <v>26</v>
      </c>
      <c r="R115" s="1"/>
      <c r="S115" s="3" t="s">
        <v>177</v>
      </c>
      <c r="T115" s="4" t="s">
        <v>26</v>
      </c>
      <c r="U115" s="5"/>
      <c r="V115" s="5"/>
      <c r="W115" s="5"/>
    </row>
    <row r="116" spans="1:23" ht="12.75" customHeight="1" x14ac:dyDescent="0.25">
      <c r="A116" s="7" t="s">
        <v>42</v>
      </c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"/>
      <c r="Q116" s="5"/>
      <c r="R116" s="1"/>
      <c r="S116" s="1"/>
      <c r="T116" s="5"/>
      <c r="U116" s="5"/>
      <c r="V116" s="5"/>
      <c r="W116" s="5"/>
    </row>
    <row r="117" spans="1:23" ht="12.75" customHeight="1" x14ac:dyDescent="0.25">
      <c r="A117" s="8" t="str">
        <f>HYPERLINK("http://www.worldcat.org/oclc/245645578","Lois en vigueur dans l'État indépendant du Congo")</f>
        <v>Lois en vigueur dans l'État indépendant du Congo</v>
      </c>
      <c r="B117" s="1">
        <v>1925</v>
      </c>
      <c r="C117" s="1"/>
      <c r="D117" s="1"/>
      <c r="E117" s="1"/>
      <c r="F117" s="1">
        <v>1905</v>
      </c>
      <c r="G117" s="1"/>
      <c r="H117" s="1"/>
      <c r="I117" s="1"/>
      <c r="J117" s="1"/>
      <c r="K117" s="1"/>
      <c r="L117" s="1"/>
      <c r="M117" s="1"/>
      <c r="N117" s="1"/>
      <c r="O117" s="9" t="s">
        <v>26</v>
      </c>
      <c r="P117" s="5" t="s">
        <v>26</v>
      </c>
      <c r="Q117" s="5" t="s">
        <v>26</v>
      </c>
      <c r="R117" s="1"/>
      <c r="S117" s="3" t="s">
        <v>178</v>
      </c>
      <c r="T117" s="4" t="s">
        <v>26</v>
      </c>
      <c r="U117" s="5"/>
      <c r="V117" s="5"/>
      <c r="W117" s="5"/>
    </row>
    <row r="118" spans="1:23" ht="12.75" customHeight="1" x14ac:dyDescent="0.25">
      <c r="A118" s="8" t="str">
        <f>HYPERLINK("http://www.worldcat.org/oclc/59823006","Codes et lois du Congo belge")</f>
        <v>Codes et lois du Congo belge</v>
      </c>
      <c r="B118" s="1" t="s">
        <v>179</v>
      </c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1"/>
      <c r="O118" s="9" t="s">
        <v>26</v>
      </c>
      <c r="P118" s="5" t="s">
        <v>26</v>
      </c>
      <c r="Q118" s="5" t="s">
        <v>26</v>
      </c>
      <c r="R118" s="1"/>
      <c r="S118" s="3" t="s">
        <v>180</v>
      </c>
      <c r="T118" s="4" t="s">
        <v>26</v>
      </c>
      <c r="U118" s="5"/>
      <c r="V118" s="5"/>
      <c r="W118" s="5"/>
    </row>
    <row r="119" spans="1:23" ht="12.75" customHeight="1" x14ac:dyDescent="0.25">
      <c r="A119" s="8" t="str">
        <f>HYPERLINK("http://www.worldcat.org/oclc/1057309458","Les codes Larcier. République démocratique du Congo")</f>
        <v>Les codes Larcier. République démocratique du Congo</v>
      </c>
      <c r="B119" s="1">
        <v>2003</v>
      </c>
      <c r="C119" s="1" t="s">
        <v>26</v>
      </c>
      <c r="D119" s="1"/>
      <c r="E119" s="1" t="s">
        <v>33</v>
      </c>
      <c r="F119" s="1" t="s">
        <v>181</v>
      </c>
      <c r="G119" s="1"/>
      <c r="H119" s="1" t="s">
        <v>33</v>
      </c>
      <c r="I119" s="1"/>
      <c r="J119" s="1"/>
      <c r="K119" s="1"/>
      <c r="L119" s="1"/>
      <c r="M119" s="1"/>
      <c r="N119" s="1"/>
      <c r="O119" s="9" t="s">
        <v>26</v>
      </c>
      <c r="P119" s="5" t="s">
        <v>26</v>
      </c>
      <c r="Q119" s="5" t="s">
        <v>26</v>
      </c>
      <c r="R119" s="1"/>
      <c r="S119" s="3" t="s">
        <v>25</v>
      </c>
      <c r="T119" s="4" t="s">
        <v>26</v>
      </c>
      <c r="U119" s="5"/>
      <c r="V119" s="5"/>
      <c r="W119" s="5"/>
    </row>
    <row r="120" spans="1:23" ht="12.75" customHeight="1" x14ac:dyDescent="0.25">
      <c r="A120" s="7" t="s">
        <v>62</v>
      </c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"/>
      <c r="Q120" s="5"/>
      <c r="R120" s="1"/>
      <c r="S120" s="1"/>
      <c r="T120" s="5"/>
      <c r="U120" s="5"/>
      <c r="V120" s="5"/>
      <c r="W120" s="5"/>
    </row>
    <row r="121" spans="1:23" ht="12.75" customHeight="1" x14ac:dyDescent="0.25">
      <c r="A121" s="17"/>
      <c r="B121" s="1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"/>
      <c r="Q121" s="5"/>
      <c r="R121" s="1"/>
      <c r="S121" s="1"/>
      <c r="T121" s="5"/>
      <c r="U121" s="5"/>
      <c r="V121" s="5"/>
      <c r="W121" s="5"/>
    </row>
    <row r="122" spans="1:23" ht="12.75" customHeight="1" x14ac:dyDescent="0.25">
      <c r="A122" s="7" t="s">
        <v>51</v>
      </c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"/>
      <c r="Q122" s="5"/>
      <c r="R122" s="1"/>
      <c r="S122" s="1"/>
      <c r="T122" s="5"/>
      <c r="U122" s="5"/>
      <c r="V122" s="5"/>
      <c r="W122" s="5"/>
    </row>
    <row r="123" spans="1:23" ht="12.75" customHeight="1" x14ac:dyDescent="0.25">
      <c r="A123" s="8" t="str">
        <f>HYPERLINK("http://www.worldcat.org/oclc/17951257","Revue Juridique du Congo Belge")</f>
        <v>Revue Juridique du Congo Belge</v>
      </c>
      <c r="B123" s="1" t="s">
        <v>182</v>
      </c>
      <c r="C123" s="1"/>
      <c r="D123" s="1"/>
      <c r="E123" s="1"/>
      <c r="F123" s="1" t="s">
        <v>183</v>
      </c>
      <c r="G123" s="1"/>
      <c r="H123" s="1"/>
      <c r="I123" s="1"/>
      <c r="J123" s="1"/>
      <c r="K123" s="1"/>
      <c r="L123" s="1"/>
      <c r="M123" s="1"/>
      <c r="N123" s="1"/>
      <c r="O123" s="9" t="s">
        <v>26</v>
      </c>
      <c r="P123" s="5" t="s">
        <v>26</v>
      </c>
      <c r="Q123" s="5" t="s">
        <v>26</v>
      </c>
      <c r="R123" s="1"/>
      <c r="S123" s="3" t="s">
        <v>25</v>
      </c>
      <c r="T123" s="4" t="s">
        <v>26</v>
      </c>
      <c r="U123" s="5"/>
      <c r="V123" s="5"/>
      <c r="W123" s="5"/>
    </row>
    <row r="124" spans="1:23" ht="12.75" customHeight="1" x14ac:dyDescent="0.25">
      <c r="A124" s="25" t="str">
        <f>HYPERLINK("http://www.worldcat.org/oclc/145401472","Revue Juridique de l'Afrique centrale")</f>
        <v>Revue Juridique de l'Afrique centrale</v>
      </c>
      <c r="B124" s="1" t="s">
        <v>184</v>
      </c>
      <c r="C124" s="1"/>
      <c r="D124" s="1"/>
      <c r="E124" s="1"/>
      <c r="F124" s="1" t="s">
        <v>24</v>
      </c>
      <c r="G124" s="1"/>
      <c r="H124" s="1"/>
      <c r="I124" s="1"/>
      <c r="J124" s="1"/>
      <c r="K124" s="1"/>
      <c r="L124" s="1"/>
      <c r="M124" s="1"/>
      <c r="N124" s="1"/>
      <c r="O124" s="9" t="s">
        <v>26</v>
      </c>
      <c r="P124" s="5" t="s">
        <v>26</v>
      </c>
      <c r="Q124" s="5" t="s">
        <v>26</v>
      </c>
      <c r="R124" s="1"/>
      <c r="S124" s="3" t="s">
        <v>185</v>
      </c>
      <c r="T124" s="4" t="s">
        <v>26</v>
      </c>
      <c r="U124" s="5"/>
      <c r="V124" s="5"/>
      <c r="W124" s="5"/>
    </row>
    <row r="125" spans="1:23" ht="12.75" customHeight="1" x14ac:dyDescent="0.25">
      <c r="A125" s="1" t="s">
        <v>186</v>
      </c>
      <c r="B125" s="1" t="s">
        <v>187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9" t="s">
        <v>26</v>
      </c>
      <c r="P125" s="5" t="s">
        <v>26</v>
      </c>
      <c r="Q125" s="5" t="s">
        <v>26</v>
      </c>
      <c r="R125" s="1"/>
      <c r="S125" s="3" t="s">
        <v>25</v>
      </c>
      <c r="T125" s="4" t="s">
        <v>26</v>
      </c>
      <c r="U125" s="5"/>
      <c r="V125" s="5"/>
      <c r="W125" s="5"/>
    </row>
    <row r="126" spans="1:23" ht="12.75" customHeight="1" x14ac:dyDescent="0.25">
      <c r="A126" s="1" t="s">
        <v>188</v>
      </c>
      <c r="B126" s="1" t="s">
        <v>189</v>
      </c>
      <c r="C126" s="1"/>
      <c r="D126" s="1"/>
      <c r="E126" s="1"/>
      <c r="F126" s="1" t="s">
        <v>190</v>
      </c>
      <c r="G126" s="1"/>
      <c r="H126" s="1"/>
      <c r="I126" s="1"/>
      <c r="J126" s="1"/>
      <c r="K126" s="1"/>
      <c r="L126" s="1"/>
      <c r="M126" s="1"/>
      <c r="N126" s="1"/>
      <c r="O126" s="9" t="s">
        <v>26</v>
      </c>
      <c r="P126" s="5" t="s">
        <v>26</v>
      </c>
      <c r="Q126" s="5" t="s">
        <v>26</v>
      </c>
      <c r="R126" s="1"/>
      <c r="S126" s="3" t="s">
        <v>191</v>
      </c>
      <c r="T126" s="4" t="s">
        <v>26</v>
      </c>
      <c r="U126" s="5"/>
      <c r="V126" s="5"/>
      <c r="W126" s="5"/>
    </row>
    <row r="127" spans="1:23" ht="12.75" customHeight="1" x14ac:dyDescent="0.25">
      <c r="A127" s="8" t="str">
        <f>HYPERLINK("http://www.worldcat.org/oclc/6473300","Bulletin des arrêts de la cour suprême de justice")</f>
        <v>Bulletin des arrêts de la cour suprême de justice</v>
      </c>
      <c r="B127" s="1" t="s">
        <v>192</v>
      </c>
      <c r="C127" s="1" t="s">
        <v>26</v>
      </c>
      <c r="D127" s="1"/>
      <c r="E127" s="1" t="s">
        <v>33</v>
      </c>
      <c r="F127" s="1" t="s">
        <v>193</v>
      </c>
      <c r="G127" s="1"/>
      <c r="H127" s="1" t="s">
        <v>33</v>
      </c>
      <c r="I127" s="1"/>
      <c r="J127" s="1" t="s">
        <v>194</v>
      </c>
      <c r="K127" s="1"/>
      <c r="L127" s="1"/>
      <c r="M127" s="1"/>
      <c r="N127" s="1"/>
      <c r="O127" s="9" t="s">
        <v>26</v>
      </c>
      <c r="P127" s="5" t="s">
        <v>26</v>
      </c>
      <c r="Q127" s="5" t="s">
        <v>26</v>
      </c>
      <c r="R127" s="1"/>
      <c r="S127" s="3" t="s">
        <v>195</v>
      </c>
      <c r="T127" s="4" t="s">
        <v>26</v>
      </c>
      <c r="U127" s="5"/>
      <c r="V127" s="5"/>
      <c r="W127" s="5"/>
    </row>
    <row r="128" spans="1:23" ht="13.5" customHeight="1" x14ac:dyDescent="0.25">
      <c r="A128" s="1" t="s">
        <v>196</v>
      </c>
      <c r="B128" s="1"/>
      <c r="C128" s="1" t="s">
        <v>26</v>
      </c>
      <c r="D128" s="1"/>
      <c r="E128" s="1" t="s">
        <v>33</v>
      </c>
      <c r="F128" s="1"/>
      <c r="G128" s="1"/>
      <c r="H128" s="1" t="s">
        <v>33</v>
      </c>
      <c r="I128" s="1"/>
      <c r="J128" s="1"/>
      <c r="K128" s="1"/>
      <c r="L128" s="1"/>
      <c r="M128" s="1"/>
      <c r="N128" s="1"/>
      <c r="O128" s="9" t="s">
        <v>26</v>
      </c>
      <c r="P128" s="5" t="s">
        <v>26</v>
      </c>
      <c r="Q128" s="5" t="s">
        <v>26</v>
      </c>
      <c r="R128" s="1"/>
      <c r="S128" s="3" t="s">
        <v>25</v>
      </c>
      <c r="T128" s="4" t="s">
        <v>26</v>
      </c>
      <c r="U128" s="5"/>
      <c r="V128" s="5"/>
      <c r="W128" s="5"/>
    </row>
    <row r="129" spans="1:23" ht="13.5" customHeight="1" x14ac:dyDescent="0.25">
      <c r="A129" s="13" t="s">
        <v>197</v>
      </c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5"/>
      <c r="Q129" s="15"/>
      <c r="R129" s="14"/>
      <c r="S129" s="14"/>
      <c r="T129" s="15"/>
      <c r="U129" s="15"/>
      <c r="V129" s="15"/>
      <c r="W129" s="15"/>
    </row>
    <row r="130" spans="1:23" ht="12.75" customHeight="1" x14ac:dyDescent="0.25">
      <c r="A130" s="7" t="s">
        <v>21</v>
      </c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"/>
      <c r="Q130" s="5"/>
      <c r="R130" s="1"/>
      <c r="S130" s="1"/>
      <c r="T130" s="5"/>
      <c r="U130" s="5"/>
      <c r="V130" s="5"/>
      <c r="W130" s="5"/>
    </row>
    <row r="131" spans="1:23" ht="12.75" customHeight="1" x14ac:dyDescent="0.25">
      <c r="A131" s="8" t="str">
        <f>HYPERLINK("http://www.worldcat.org/oclc/191048965","Journal officiel de la Republique populaire du Congo")</f>
        <v>Journal officiel de la Republique populaire du Congo</v>
      </c>
      <c r="B131" s="1" t="s">
        <v>198</v>
      </c>
      <c r="C131" s="1" t="s">
        <v>26</v>
      </c>
      <c r="D131" s="1"/>
      <c r="E131" s="1" t="s">
        <v>33</v>
      </c>
      <c r="F131" s="1" t="s">
        <v>199</v>
      </c>
      <c r="G131" s="1"/>
      <c r="H131" s="1" t="s">
        <v>33</v>
      </c>
      <c r="I131" s="1"/>
      <c r="J131" s="1"/>
      <c r="K131" s="1"/>
      <c r="L131" s="1"/>
      <c r="M131" s="1"/>
      <c r="N131" s="1"/>
      <c r="O131" s="9" t="s">
        <v>26</v>
      </c>
      <c r="P131" s="5"/>
      <c r="Q131" s="9" t="s">
        <v>26</v>
      </c>
      <c r="R131" s="1"/>
      <c r="S131" s="3" t="s">
        <v>25</v>
      </c>
      <c r="T131" s="4" t="s">
        <v>26</v>
      </c>
      <c r="U131" s="5"/>
      <c r="V131" s="5"/>
      <c r="W131" s="5"/>
    </row>
    <row r="132" spans="1:23" ht="12.75" customHeight="1" x14ac:dyDescent="0.25">
      <c r="A132" s="7" t="s">
        <v>42</v>
      </c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"/>
      <c r="Q132" s="1"/>
      <c r="R132" s="1"/>
      <c r="S132" s="1"/>
      <c r="T132" s="5"/>
      <c r="U132" s="5"/>
      <c r="V132" s="5"/>
      <c r="W132" s="5"/>
    </row>
    <row r="133" spans="1:23" ht="12.75" customHeight="1" x14ac:dyDescent="0.25">
      <c r="A133" s="8" t="str">
        <f>HYPERLINK("http://www.worldcat.org/oclc/504650786","Repertoire de la législation congolaise")</f>
        <v>Repertoire de la législation congolaise</v>
      </c>
      <c r="B133" s="1" t="s">
        <v>123</v>
      </c>
      <c r="C133" s="1" t="s">
        <v>26</v>
      </c>
      <c r="D133" s="1"/>
      <c r="E133" s="1" t="s">
        <v>33</v>
      </c>
      <c r="F133" s="26" t="s">
        <v>200</v>
      </c>
      <c r="G133" s="1"/>
      <c r="H133" s="1" t="s">
        <v>33</v>
      </c>
      <c r="I133" s="1"/>
      <c r="J133" s="1"/>
      <c r="K133" s="1"/>
      <c r="L133" s="1"/>
      <c r="M133" s="1"/>
      <c r="N133" s="1"/>
      <c r="O133" s="9" t="s">
        <v>26</v>
      </c>
      <c r="P133" s="5"/>
      <c r="Q133" s="9" t="s">
        <v>26</v>
      </c>
      <c r="R133" s="1"/>
      <c r="S133" s="3" t="s">
        <v>200</v>
      </c>
      <c r="T133" s="4" t="s">
        <v>26</v>
      </c>
      <c r="U133" s="5"/>
      <c r="V133" s="5"/>
      <c r="W133" s="5"/>
    </row>
    <row r="134" spans="1:23" ht="12.75" customHeight="1" x14ac:dyDescent="0.25">
      <c r="A134" s="7" t="s">
        <v>62</v>
      </c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"/>
      <c r="Q134" s="1"/>
      <c r="R134" s="1"/>
      <c r="S134" s="1"/>
      <c r="T134" s="5"/>
      <c r="U134" s="5"/>
      <c r="V134" s="5"/>
      <c r="W134" s="5"/>
    </row>
    <row r="135" spans="1:23" ht="12.75" customHeight="1" x14ac:dyDescent="0.25">
      <c r="A135" s="1" t="s">
        <v>201</v>
      </c>
      <c r="B135" s="1" t="s">
        <v>202</v>
      </c>
      <c r="C135" s="1" t="s">
        <v>26</v>
      </c>
      <c r="D135" s="1"/>
      <c r="E135" s="1" t="s">
        <v>33</v>
      </c>
      <c r="F135" s="27" t="s">
        <v>203</v>
      </c>
      <c r="G135" s="1"/>
      <c r="H135" s="1" t="s">
        <v>33</v>
      </c>
      <c r="I135" s="1"/>
      <c r="J135" s="1"/>
      <c r="K135" s="1"/>
      <c r="L135" s="1"/>
      <c r="M135" s="1"/>
      <c r="N135" s="1"/>
      <c r="O135" s="9" t="s">
        <v>26</v>
      </c>
      <c r="P135" s="5"/>
      <c r="Q135" s="9" t="s">
        <v>26</v>
      </c>
      <c r="R135" s="1"/>
      <c r="S135" s="3" t="s">
        <v>25</v>
      </c>
      <c r="T135" s="4" t="s">
        <v>26</v>
      </c>
      <c r="U135" s="5"/>
      <c r="V135" s="5"/>
      <c r="W135" s="5"/>
    </row>
    <row r="136" spans="1:23" ht="12.75" customHeight="1" x14ac:dyDescent="0.25">
      <c r="A136" s="7" t="s">
        <v>51</v>
      </c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"/>
      <c r="Q136" s="1"/>
      <c r="R136" s="1"/>
      <c r="S136" s="1"/>
      <c r="T136" s="5"/>
      <c r="U136" s="5"/>
      <c r="V136" s="5"/>
      <c r="W136" s="5"/>
    </row>
    <row r="137" spans="1:23" ht="12.75" customHeight="1" x14ac:dyDescent="0.25">
      <c r="A137" s="1" t="s">
        <v>204</v>
      </c>
      <c r="B137" s="1" t="s">
        <v>205</v>
      </c>
      <c r="C137" s="1" t="s">
        <v>26</v>
      </c>
      <c r="D137" s="1"/>
      <c r="E137" s="1" t="s">
        <v>33</v>
      </c>
      <c r="F137" s="1" t="s">
        <v>24</v>
      </c>
      <c r="G137" s="1"/>
      <c r="H137" s="1" t="s">
        <v>33</v>
      </c>
      <c r="I137" s="1"/>
      <c r="J137" s="1"/>
      <c r="K137" s="1"/>
      <c r="L137" s="1"/>
      <c r="M137" s="1"/>
      <c r="N137" s="1"/>
      <c r="O137" s="9" t="s">
        <v>26</v>
      </c>
      <c r="P137" s="5"/>
      <c r="Q137" s="9" t="s">
        <v>26</v>
      </c>
      <c r="R137" s="1"/>
      <c r="S137" s="3" t="s">
        <v>25</v>
      </c>
      <c r="T137" s="4" t="s">
        <v>26</v>
      </c>
      <c r="U137" s="5"/>
      <c r="V137" s="5"/>
      <c r="W137" s="5"/>
    </row>
    <row r="138" spans="1:23" ht="13.5" customHeight="1" x14ac:dyDescent="0.25">
      <c r="A138" s="21" t="s">
        <v>206</v>
      </c>
      <c r="B138" s="21" t="s">
        <v>207</v>
      </c>
      <c r="C138" s="1" t="s">
        <v>26</v>
      </c>
      <c r="D138" s="1"/>
      <c r="E138" s="1" t="s">
        <v>33</v>
      </c>
      <c r="F138" s="1"/>
      <c r="G138" s="1"/>
      <c r="H138" s="1" t="s">
        <v>33</v>
      </c>
      <c r="I138" s="1"/>
      <c r="J138" s="1"/>
      <c r="K138" s="1"/>
      <c r="L138" s="1"/>
      <c r="M138" s="1"/>
      <c r="N138" s="1"/>
      <c r="O138" s="9" t="s">
        <v>26</v>
      </c>
      <c r="P138" s="5"/>
      <c r="Q138" s="9" t="s">
        <v>26</v>
      </c>
      <c r="R138" s="1"/>
      <c r="S138" s="3" t="s">
        <v>208</v>
      </c>
      <c r="T138" s="4" t="s">
        <v>26</v>
      </c>
      <c r="U138" s="5"/>
      <c r="V138" s="5"/>
      <c r="W138" s="5"/>
    </row>
    <row r="139" spans="1:23" ht="13.5" customHeight="1" x14ac:dyDescent="0.25">
      <c r="A139" s="13" t="s">
        <v>209</v>
      </c>
      <c r="B139" s="13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5"/>
      <c r="Q139" s="15"/>
      <c r="R139" s="14"/>
      <c r="S139" s="14"/>
      <c r="T139" s="15"/>
      <c r="U139" s="15"/>
      <c r="V139" s="15"/>
      <c r="W139" s="15"/>
    </row>
    <row r="140" spans="1:23" ht="12.75" customHeight="1" x14ac:dyDescent="0.25">
      <c r="A140" s="7" t="s">
        <v>21</v>
      </c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"/>
      <c r="Q140" s="5"/>
      <c r="R140" s="1"/>
      <c r="S140" s="1"/>
      <c r="T140" s="5"/>
      <c r="U140" s="5"/>
      <c r="V140" s="5"/>
      <c r="W140" s="5"/>
    </row>
    <row r="141" spans="1:23" ht="12.75" customHeight="1" x14ac:dyDescent="0.25">
      <c r="A141" s="1" t="s">
        <v>210</v>
      </c>
      <c r="B141" s="1" t="s">
        <v>211</v>
      </c>
      <c r="C141" s="1"/>
      <c r="D141" s="1"/>
      <c r="E141" s="1"/>
      <c r="F141" s="1" t="s">
        <v>212</v>
      </c>
      <c r="G141" s="1"/>
      <c r="H141" s="1"/>
      <c r="I141" s="1"/>
      <c r="J141" s="1"/>
      <c r="K141" s="1"/>
      <c r="L141" s="1"/>
      <c r="M141" s="1"/>
      <c r="N141" s="1"/>
      <c r="O141" s="9" t="s">
        <v>26</v>
      </c>
      <c r="P141" s="5"/>
      <c r="Q141" s="9" t="s">
        <v>26</v>
      </c>
      <c r="R141" s="1"/>
      <c r="S141" s="3" t="s">
        <v>213</v>
      </c>
      <c r="T141" s="4" t="s">
        <v>26</v>
      </c>
      <c r="U141" s="5"/>
      <c r="V141" s="5"/>
      <c r="W141" s="5"/>
    </row>
    <row r="142" spans="1:23" ht="12.75" customHeight="1" x14ac:dyDescent="0.25">
      <c r="A142" s="8" t="str">
        <f>HYPERLINK("http://www.worldcat.org/oclc/593476192","Journal officiel de la République de Côte d’Ivoire")</f>
        <v>Journal officiel de la République de Côte d’Ivoire</v>
      </c>
      <c r="B142" s="1" t="s">
        <v>214</v>
      </c>
      <c r="C142" s="1" t="s">
        <v>215</v>
      </c>
      <c r="D142" s="1"/>
      <c r="E142" s="1" t="s">
        <v>33</v>
      </c>
      <c r="F142" s="1" t="s">
        <v>24</v>
      </c>
      <c r="G142" s="1"/>
      <c r="H142" s="1" t="s">
        <v>33</v>
      </c>
      <c r="I142" s="1"/>
      <c r="J142" s="1"/>
      <c r="K142" s="1"/>
      <c r="L142" s="1"/>
      <c r="M142" s="1"/>
      <c r="N142" s="1"/>
      <c r="O142" s="9" t="s">
        <v>26</v>
      </c>
      <c r="P142" s="5"/>
      <c r="Q142" s="9" t="s">
        <v>26</v>
      </c>
      <c r="R142" s="1"/>
      <c r="S142" s="22">
        <v>1967</v>
      </c>
      <c r="T142" s="4" t="s">
        <v>26</v>
      </c>
      <c r="U142" s="5"/>
      <c r="V142" s="5"/>
      <c r="W142" s="5"/>
    </row>
    <row r="143" spans="1:23" ht="12.75" customHeight="1" x14ac:dyDescent="0.25">
      <c r="A143" s="7" t="s">
        <v>42</v>
      </c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"/>
      <c r="Q143" s="1"/>
      <c r="R143" s="1"/>
      <c r="S143" s="1"/>
      <c r="T143" s="5"/>
      <c r="U143" s="5"/>
      <c r="V143" s="5"/>
      <c r="W143" s="5"/>
    </row>
    <row r="144" spans="1:23" ht="12.75" customHeight="1" x14ac:dyDescent="0.25">
      <c r="A144" s="21" t="s">
        <v>216</v>
      </c>
      <c r="B144" s="21"/>
      <c r="C144" s="1" t="s">
        <v>26</v>
      </c>
      <c r="D144" s="1"/>
      <c r="E144" s="1" t="s">
        <v>33</v>
      </c>
      <c r="F144" s="1" t="s">
        <v>24</v>
      </c>
      <c r="G144" s="1"/>
      <c r="H144" s="1" t="s">
        <v>33</v>
      </c>
      <c r="I144" s="1"/>
      <c r="J144" s="1"/>
      <c r="K144" s="1"/>
      <c r="L144" s="1"/>
      <c r="M144" s="1"/>
      <c r="N144" s="1"/>
      <c r="O144" s="9" t="s">
        <v>26</v>
      </c>
      <c r="P144" s="5"/>
      <c r="Q144" s="9" t="s">
        <v>26</v>
      </c>
      <c r="R144" s="1"/>
      <c r="S144" s="1"/>
      <c r="T144" s="4" t="s">
        <v>26</v>
      </c>
      <c r="U144" s="5"/>
      <c r="V144" s="5"/>
      <c r="W144" s="5"/>
    </row>
    <row r="145" spans="1:23" ht="12.75" customHeight="1" x14ac:dyDescent="0.25">
      <c r="A145" s="28" t="s">
        <v>217</v>
      </c>
      <c r="B145" s="7">
        <v>1970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9" t="s">
        <v>26</v>
      </c>
      <c r="P145" s="5"/>
      <c r="Q145" s="9" t="s">
        <v>26</v>
      </c>
      <c r="R145" s="1"/>
      <c r="S145" s="3" t="s">
        <v>25</v>
      </c>
      <c r="T145" s="4" t="s">
        <v>26</v>
      </c>
      <c r="U145" s="5"/>
      <c r="V145" s="5"/>
      <c r="W145" s="5"/>
    </row>
    <row r="146" spans="1:23" ht="12.75" customHeight="1" x14ac:dyDescent="0.25">
      <c r="A146" s="29" t="str">
        <f>HYPERLINK("http://www.worldcat.org/oclc/877979230","Recueil des codes et lois de Côte d'Ivoire")</f>
        <v>Recueil des codes et lois de Côte d'Ivoire</v>
      </c>
      <c r="B146" s="7">
        <v>2012</v>
      </c>
      <c r="C146" s="1"/>
      <c r="D146" s="1"/>
      <c r="E146" s="1"/>
      <c r="F146" s="1" t="s">
        <v>218</v>
      </c>
      <c r="G146" s="1"/>
      <c r="H146" s="1"/>
      <c r="I146" s="1"/>
      <c r="J146" s="1"/>
      <c r="K146" s="1"/>
      <c r="L146" s="1"/>
      <c r="M146" s="1"/>
      <c r="N146" s="1"/>
      <c r="O146" s="9" t="s">
        <v>26</v>
      </c>
      <c r="P146" s="5"/>
      <c r="Q146" s="9" t="s">
        <v>26</v>
      </c>
      <c r="R146" s="1"/>
      <c r="S146" s="3" t="s">
        <v>219</v>
      </c>
      <c r="T146" s="4" t="s">
        <v>26</v>
      </c>
      <c r="U146" s="5"/>
      <c r="V146" s="5"/>
      <c r="W146" s="5"/>
    </row>
    <row r="147" spans="1:23" ht="12.75" customHeight="1" x14ac:dyDescent="0.25">
      <c r="A147" s="7" t="s">
        <v>62</v>
      </c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"/>
      <c r="Q147" s="1"/>
      <c r="R147" s="1"/>
      <c r="S147" s="1"/>
      <c r="T147" s="5"/>
      <c r="U147" s="5"/>
      <c r="V147" s="5"/>
      <c r="W147" s="5"/>
    </row>
    <row r="148" spans="1:23" ht="12.75" customHeight="1" x14ac:dyDescent="0.25">
      <c r="A148" s="8" t="str">
        <f>HYPERLINK("http://www.worldcat.org/oclc/714992013","Journal officiel de la République de Côte d’Ivoire: Edition lois et actes réglementaires")</f>
        <v>Journal officiel de la République de Côte d’Ivoire: Edition lois et actes réglementaires</v>
      </c>
      <c r="B148" s="1"/>
      <c r="C148" s="1" t="s">
        <v>26</v>
      </c>
      <c r="D148" s="1"/>
      <c r="E148" s="1" t="s">
        <v>33</v>
      </c>
      <c r="F148" s="1" t="s">
        <v>24</v>
      </c>
      <c r="G148" s="1"/>
      <c r="H148" s="1" t="s">
        <v>33</v>
      </c>
      <c r="I148" s="1"/>
      <c r="J148" s="1"/>
      <c r="K148" s="1"/>
      <c r="L148" s="1"/>
      <c r="M148" s="1"/>
      <c r="N148" s="1"/>
      <c r="O148" s="9" t="s">
        <v>26</v>
      </c>
      <c r="P148" s="5"/>
      <c r="Q148" s="9" t="s">
        <v>26</v>
      </c>
      <c r="R148" s="1"/>
      <c r="S148" s="3" t="s">
        <v>25</v>
      </c>
      <c r="T148" s="4" t="s">
        <v>26</v>
      </c>
      <c r="U148" s="5"/>
      <c r="V148" s="5"/>
      <c r="W148" s="5"/>
    </row>
    <row r="149" spans="1:23" ht="12.75" customHeight="1" x14ac:dyDescent="0.25">
      <c r="A149" s="23" t="str">
        <f>HYPERLINK("http://www.worldcat.org/oclc/3810404","Lois et décrets de Côte-d'Ivoire")</f>
        <v>Lois et décrets de Côte-d'Ivoire</v>
      </c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>
        <v>1970</v>
      </c>
      <c r="M149" s="1"/>
      <c r="N149" s="1"/>
      <c r="O149" s="9" t="s">
        <v>26</v>
      </c>
      <c r="P149" s="5"/>
      <c r="Q149" s="9" t="s">
        <v>26</v>
      </c>
      <c r="R149" s="1"/>
      <c r="S149" s="3" t="s">
        <v>220</v>
      </c>
      <c r="T149" s="4" t="s">
        <v>26</v>
      </c>
      <c r="U149" s="5"/>
      <c r="V149" s="5"/>
      <c r="W149" s="5"/>
    </row>
    <row r="150" spans="1:23" ht="12.75" customHeight="1" x14ac:dyDescent="0.25">
      <c r="A150" s="7" t="s">
        <v>51</v>
      </c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"/>
      <c r="Q150" s="1"/>
      <c r="R150" s="1"/>
      <c r="S150" s="1"/>
      <c r="T150" s="5"/>
      <c r="U150" s="5"/>
      <c r="V150" s="5"/>
      <c r="W150" s="5"/>
    </row>
    <row r="151" spans="1:23" ht="12.75" customHeight="1" x14ac:dyDescent="0.25">
      <c r="A151" s="1" t="s">
        <v>221</v>
      </c>
      <c r="B151" s="1">
        <v>1982</v>
      </c>
      <c r="C151" s="1" t="s">
        <v>26</v>
      </c>
      <c r="D151" s="1"/>
      <c r="E151" s="1" t="s">
        <v>33</v>
      </c>
      <c r="F151" s="1" t="s">
        <v>24</v>
      </c>
      <c r="G151" s="1"/>
      <c r="H151" s="1" t="s">
        <v>33</v>
      </c>
      <c r="I151" s="1"/>
      <c r="J151" s="1"/>
      <c r="K151" s="1"/>
      <c r="L151" s="1"/>
      <c r="M151" s="1"/>
      <c r="N151" s="1"/>
      <c r="O151" s="9" t="s">
        <v>26</v>
      </c>
      <c r="P151" s="5"/>
      <c r="Q151" s="9" t="s">
        <v>26</v>
      </c>
      <c r="R151" s="1"/>
      <c r="S151" s="3" t="s">
        <v>25</v>
      </c>
      <c r="T151" s="4" t="s">
        <v>26</v>
      </c>
      <c r="U151" s="5"/>
      <c r="V151" s="5"/>
      <c r="W151" s="5"/>
    </row>
    <row r="152" spans="1:23" ht="13.5" customHeight="1" x14ac:dyDescent="0.25">
      <c r="A152" s="1" t="s">
        <v>222</v>
      </c>
      <c r="B152" s="1"/>
      <c r="C152" s="1" t="s">
        <v>26</v>
      </c>
      <c r="D152" s="1"/>
      <c r="E152" s="1" t="s">
        <v>33</v>
      </c>
      <c r="F152" s="1" t="s">
        <v>223</v>
      </c>
      <c r="G152" s="1"/>
      <c r="H152" s="1" t="s">
        <v>33</v>
      </c>
      <c r="I152" s="1"/>
      <c r="J152" s="1" t="s">
        <v>224</v>
      </c>
      <c r="K152" s="1"/>
      <c r="L152" s="1"/>
      <c r="M152" s="1"/>
      <c r="N152" s="1"/>
      <c r="O152" s="9" t="s">
        <v>26</v>
      </c>
      <c r="P152" s="5"/>
      <c r="Q152" s="9" t="s">
        <v>26</v>
      </c>
      <c r="R152" s="1"/>
      <c r="S152" s="3" t="s">
        <v>225</v>
      </c>
      <c r="T152" s="4" t="s">
        <v>26</v>
      </c>
      <c r="U152" s="5"/>
      <c r="V152" s="5"/>
      <c r="W152" s="5"/>
    </row>
    <row r="153" spans="1:23" ht="13.5" customHeight="1" x14ac:dyDescent="0.25">
      <c r="A153" s="13" t="s">
        <v>226</v>
      </c>
      <c r="B153" s="13"/>
      <c r="C153" s="14" t="s">
        <v>26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5"/>
      <c r="Q153" s="15"/>
      <c r="R153" s="14"/>
      <c r="S153" s="14"/>
      <c r="T153" s="15"/>
      <c r="U153" s="15"/>
      <c r="V153" s="15"/>
      <c r="W153" s="15"/>
    </row>
    <row r="154" spans="1:23" ht="12.75" customHeight="1" x14ac:dyDescent="0.25">
      <c r="A154" s="7" t="s">
        <v>21</v>
      </c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"/>
      <c r="Q154" s="5"/>
      <c r="R154" s="1"/>
      <c r="S154" s="1"/>
      <c r="T154" s="5"/>
      <c r="U154" s="5"/>
      <c r="V154" s="5"/>
      <c r="W154" s="5"/>
    </row>
    <row r="155" spans="1:23" ht="12.75" customHeight="1" x14ac:dyDescent="0.25">
      <c r="A155" s="21" t="s">
        <v>227</v>
      </c>
      <c r="B155" s="7" t="s">
        <v>228</v>
      </c>
      <c r="C155" s="1"/>
      <c r="D155" s="1"/>
      <c r="E155" s="1"/>
      <c r="F155" s="1" t="s">
        <v>229</v>
      </c>
      <c r="G155" s="1"/>
      <c r="H155" s="1"/>
      <c r="I155" s="1"/>
      <c r="J155" s="1"/>
      <c r="K155" s="1"/>
      <c r="L155" s="1"/>
      <c r="M155" s="1"/>
      <c r="N155" s="1"/>
      <c r="O155" s="9" t="s">
        <v>26</v>
      </c>
      <c r="P155" s="5"/>
      <c r="Q155" s="9" t="s">
        <v>26</v>
      </c>
      <c r="R155" s="1"/>
      <c r="S155" s="3" t="s">
        <v>25</v>
      </c>
      <c r="T155" s="4" t="s">
        <v>26</v>
      </c>
      <c r="U155" s="5"/>
      <c r="V155" s="5"/>
      <c r="W155" s="5"/>
    </row>
    <row r="156" spans="1:23" ht="12.75" customHeight="1" x14ac:dyDescent="0.25">
      <c r="A156" s="23" t="str">
        <f>HYPERLINK("http://www.worldcat.org/oclc/966417934","Journal officiel du Protectorat de la Côte française des Somalis: ")</f>
        <v xml:space="preserve">Journal officiel du Protectorat de la Côte française des Somalis: </v>
      </c>
      <c r="B156" s="7" t="s">
        <v>230</v>
      </c>
      <c r="C156" s="1"/>
      <c r="D156" s="1"/>
      <c r="E156" s="1"/>
      <c r="F156" s="1" t="s">
        <v>24</v>
      </c>
      <c r="G156" s="1"/>
      <c r="H156" s="1"/>
      <c r="I156" s="1"/>
      <c r="J156" s="1"/>
      <c r="K156" s="1"/>
      <c r="L156" s="1"/>
      <c r="M156" s="1"/>
      <c r="N156" s="1"/>
      <c r="O156" s="9" t="s">
        <v>26</v>
      </c>
      <c r="P156" s="5"/>
      <c r="Q156" s="9" t="s">
        <v>26</v>
      </c>
      <c r="R156" s="1"/>
      <c r="S156" s="3" t="s">
        <v>25</v>
      </c>
      <c r="T156" s="4" t="s">
        <v>26</v>
      </c>
      <c r="U156" s="5"/>
      <c r="V156" s="5"/>
      <c r="W156" s="5"/>
    </row>
    <row r="157" spans="1:23" ht="12.75" customHeight="1" x14ac:dyDescent="0.25">
      <c r="A157" s="23" t="str">
        <f>HYPERLINK("http://www.worldcat.org/oclc/474240599","Journal officiel du Territoire français des Afars et des Issas: ")</f>
        <v xml:space="preserve">Journal officiel du Territoire français des Afars et des Issas: </v>
      </c>
      <c r="B157" s="7" t="s">
        <v>231</v>
      </c>
      <c r="C157" s="1"/>
      <c r="D157" s="1"/>
      <c r="E157" s="1"/>
      <c r="F157" s="1" t="s">
        <v>232</v>
      </c>
      <c r="G157" s="1"/>
      <c r="H157" s="1"/>
      <c r="I157" s="1"/>
      <c r="J157" s="1"/>
      <c r="K157" s="1"/>
      <c r="L157" s="1"/>
      <c r="M157" s="1"/>
      <c r="N157" s="1"/>
      <c r="O157" s="9" t="s">
        <v>26</v>
      </c>
      <c r="P157" s="5"/>
      <c r="Q157" s="9" t="s">
        <v>26</v>
      </c>
      <c r="R157" s="1"/>
      <c r="S157" s="3" t="s">
        <v>25</v>
      </c>
      <c r="T157" s="4" t="s">
        <v>26</v>
      </c>
      <c r="U157" s="5"/>
      <c r="V157" s="5"/>
      <c r="W157" s="5"/>
    </row>
    <row r="158" spans="1:23" ht="12.75" customHeight="1" x14ac:dyDescent="0.25">
      <c r="A158" s="7" t="s">
        <v>42</v>
      </c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"/>
      <c r="Q158" s="5"/>
      <c r="R158" s="1"/>
      <c r="S158" s="1"/>
      <c r="T158" s="5"/>
      <c r="U158" s="5"/>
      <c r="V158" s="5"/>
      <c r="W158" s="5"/>
    </row>
    <row r="159" spans="1:23" ht="12.75" customHeight="1" x14ac:dyDescent="0.25">
      <c r="A159" s="7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"/>
      <c r="Q159" s="5"/>
      <c r="R159" s="1"/>
      <c r="S159" s="1"/>
      <c r="T159" s="5"/>
      <c r="U159" s="5"/>
      <c r="V159" s="5"/>
      <c r="W159" s="5"/>
    </row>
    <row r="160" spans="1:23" ht="12.75" customHeight="1" x14ac:dyDescent="0.25">
      <c r="A160" s="7" t="s">
        <v>62</v>
      </c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"/>
      <c r="Q160" s="5"/>
      <c r="R160" s="1"/>
      <c r="S160" s="1"/>
      <c r="T160" s="5"/>
      <c r="U160" s="5"/>
      <c r="V160" s="5"/>
      <c r="W160" s="5"/>
    </row>
    <row r="161" spans="1:23" ht="12.75" customHeight="1" x14ac:dyDescent="0.25">
      <c r="A161" s="7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"/>
      <c r="Q161" s="5"/>
      <c r="R161" s="1"/>
      <c r="S161" s="1"/>
      <c r="T161" s="5"/>
      <c r="U161" s="5"/>
      <c r="V161" s="5"/>
      <c r="W161" s="5"/>
    </row>
    <row r="162" spans="1:23" ht="12.75" customHeight="1" x14ac:dyDescent="0.25">
      <c r="A162" s="7" t="s">
        <v>51</v>
      </c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"/>
      <c r="Q162" s="5"/>
      <c r="R162" s="1"/>
      <c r="S162" s="1"/>
      <c r="T162" s="5"/>
      <c r="U162" s="5"/>
      <c r="V162" s="5"/>
      <c r="W162" s="5"/>
    </row>
    <row r="163" spans="1:23" ht="13.5" customHeight="1" x14ac:dyDescent="0.25">
      <c r="A163" s="7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"/>
      <c r="Q163" s="5"/>
      <c r="R163" s="1"/>
      <c r="S163" s="1"/>
      <c r="T163" s="5"/>
      <c r="U163" s="5"/>
      <c r="V163" s="5"/>
      <c r="W163" s="5"/>
    </row>
    <row r="164" spans="1:23" ht="13.5" customHeight="1" x14ac:dyDescent="0.25">
      <c r="A164" s="13" t="s">
        <v>233</v>
      </c>
      <c r="B164" s="13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5"/>
      <c r="Q164" s="15"/>
      <c r="R164" s="14"/>
      <c r="S164" s="14"/>
      <c r="T164" s="15"/>
      <c r="U164" s="15"/>
      <c r="V164" s="15"/>
      <c r="W164" s="15"/>
    </row>
    <row r="165" spans="1:23" ht="12.75" customHeight="1" x14ac:dyDescent="0.25">
      <c r="A165" s="7" t="s">
        <v>21</v>
      </c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"/>
      <c r="Q165" s="5"/>
      <c r="R165" s="1"/>
      <c r="S165" s="1"/>
      <c r="T165" s="5"/>
      <c r="U165" s="5"/>
      <c r="V165" s="5"/>
      <c r="W165" s="5"/>
    </row>
    <row r="166" spans="1:23" ht="12.75" customHeight="1" x14ac:dyDescent="0.25">
      <c r="A166" s="21" t="s">
        <v>234</v>
      </c>
      <c r="B166" s="7" t="s">
        <v>235</v>
      </c>
      <c r="C166" s="1"/>
      <c r="D166" s="1"/>
      <c r="E166" s="1"/>
      <c r="F166" s="1" t="s">
        <v>24</v>
      </c>
      <c r="G166" s="1"/>
      <c r="H166" s="1"/>
      <c r="I166" s="1"/>
      <c r="J166" s="1"/>
      <c r="K166" s="1"/>
      <c r="L166" s="1"/>
      <c r="M166" s="1"/>
      <c r="N166" s="1"/>
      <c r="O166" s="9" t="s">
        <v>26</v>
      </c>
      <c r="P166" s="5"/>
      <c r="Q166" s="9" t="s">
        <v>26</v>
      </c>
      <c r="R166" s="1"/>
      <c r="S166" s="3" t="s">
        <v>25</v>
      </c>
      <c r="T166" s="4" t="s">
        <v>26</v>
      </c>
      <c r="U166" s="5"/>
      <c r="V166" s="5"/>
      <c r="W166" s="5"/>
    </row>
    <row r="167" spans="1:23" ht="12.75" customHeight="1" x14ac:dyDescent="0.25">
      <c r="A167" s="21" t="s">
        <v>236</v>
      </c>
      <c r="B167" s="7" t="s">
        <v>237</v>
      </c>
      <c r="C167" s="1"/>
      <c r="D167" s="1"/>
      <c r="E167" s="1"/>
      <c r="F167" s="1" t="s">
        <v>24</v>
      </c>
      <c r="G167" s="1"/>
      <c r="H167" s="1"/>
      <c r="I167" s="1"/>
      <c r="J167" s="1"/>
      <c r="K167" s="1"/>
      <c r="L167" s="1"/>
      <c r="M167" s="1"/>
      <c r="N167" s="1"/>
      <c r="O167" s="9" t="s">
        <v>26</v>
      </c>
      <c r="P167" s="5"/>
      <c r="Q167" s="9" t="s">
        <v>26</v>
      </c>
      <c r="R167" s="1"/>
      <c r="S167" s="3" t="s">
        <v>25</v>
      </c>
      <c r="T167" s="4" t="s">
        <v>26</v>
      </c>
      <c r="U167" s="5"/>
      <c r="V167" s="5"/>
      <c r="W167" s="5"/>
    </row>
    <row r="168" spans="1:23" ht="12.75" customHeight="1" x14ac:dyDescent="0.25">
      <c r="A168" s="7" t="s">
        <v>42</v>
      </c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"/>
      <c r="Q168" s="5"/>
      <c r="R168" s="1"/>
      <c r="S168" s="1"/>
      <c r="T168" s="5"/>
      <c r="U168" s="5"/>
      <c r="V168" s="5"/>
      <c r="W168" s="5"/>
    </row>
    <row r="169" spans="1:23" ht="12.75" customHeight="1" x14ac:dyDescent="0.25">
      <c r="A169" s="7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"/>
      <c r="Q169" s="5"/>
      <c r="R169" s="1"/>
      <c r="S169" s="1"/>
      <c r="T169" s="5"/>
      <c r="U169" s="5"/>
      <c r="V169" s="5"/>
      <c r="W169" s="5"/>
    </row>
    <row r="170" spans="1:23" ht="12.75" customHeight="1" x14ac:dyDescent="0.25">
      <c r="A170" s="7" t="s">
        <v>62</v>
      </c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"/>
      <c r="Q170" s="5"/>
      <c r="R170" s="1"/>
      <c r="S170" s="1"/>
      <c r="T170" s="5"/>
      <c r="U170" s="5"/>
      <c r="V170" s="5"/>
      <c r="W170" s="5"/>
    </row>
    <row r="171" spans="1:23" ht="12.75" customHeight="1" x14ac:dyDescent="0.25">
      <c r="A171" s="7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"/>
      <c r="Q171" s="5"/>
      <c r="R171" s="1"/>
      <c r="S171" s="1"/>
      <c r="T171" s="5"/>
      <c r="U171" s="5"/>
      <c r="V171" s="5"/>
      <c r="W171" s="5"/>
    </row>
    <row r="172" spans="1:23" ht="12.75" customHeight="1" x14ac:dyDescent="0.25">
      <c r="A172" s="7" t="s">
        <v>51</v>
      </c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"/>
      <c r="Q172" s="5"/>
      <c r="R172" s="1"/>
      <c r="S172" s="1"/>
      <c r="T172" s="5"/>
      <c r="U172" s="5"/>
      <c r="V172" s="5"/>
      <c r="W172" s="5"/>
    </row>
    <row r="173" spans="1:23" ht="13.5" customHeight="1" x14ac:dyDescent="0.25">
      <c r="A173" s="7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"/>
      <c r="Q173" s="5"/>
      <c r="R173" s="1"/>
      <c r="S173" s="1"/>
      <c r="T173" s="5"/>
      <c r="U173" s="5"/>
      <c r="V173" s="5"/>
      <c r="W173" s="5"/>
    </row>
    <row r="174" spans="1:23" ht="13.5" customHeight="1" x14ac:dyDescent="0.25">
      <c r="A174" s="13" t="s">
        <v>238</v>
      </c>
      <c r="B174" s="13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5"/>
      <c r="Q174" s="15"/>
      <c r="R174" s="14"/>
      <c r="S174" s="14"/>
      <c r="T174" s="15"/>
      <c r="U174" s="15"/>
      <c r="V174" s="15"/>
      <c r="W174" s="15"/>
    </row>
    <row r="175" spans="1:23" ht="12.75" customHeight="1" x14ac:dyDescent="0.25">
      <c r="A175" s="7" t="s">
        <v>21</v>
      </c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"/>
      <c r="Q175" s="5"/>
      <c r="R175" s="1"/>
      <c r="S175" s="1"/>
      <c r="T175" s="5"/>
      <c r="U175" s="5"/>
      <c r="V175" s="5"/>
      <c r="W175" s="5"/>
    </row>
    <row r="176" spans="1:23" ht="12.75" customHeight="1" x14ac:dyDescent="0.25">
      <c r="A176" s="8" t="str">
        <f>HYPERLINK("http://www.worldcat.org/oclc/715811150","Gazette of Eritrean laws")</f>
        <v>Gazette of Eritrean laws</v>
      </c>
      <c r="B176" s="7" t="s">
        <v>239</v>
      </c>
      <c r="C176" s="1"/>
      <c r="D176" s="1"/>
      <c r="E176" s="1"/>
      <c r="F176" s="1" t="s">
        <v>240</v>
      </c>
      <c r="G176" s="1"/>
      <c r="H176" s="1"/>
      <c r="I176" s="1"/>
      <c r="J176" s="1"/>
      <c r="K176" s="1"/>
      <c r="L176" s="1"/>
      <c r="M176" s="1"/>
      <c r="N176" s="1"/>
      <c r="O176" s="9" t="s">
        <v>26</v>
      </c>
      <c r="P176" s="5"/>
      <c r="Q176" s="9" t="s">
        <v>26</v>
      </c>
      <c r="R176" s="1"/>
      <c r="S176" s="3" t="s">
        <v>241</v>
      </c>
      <c r="T176" s="4" t="s">
        <v>26</v>
      </c>
      <c r="U176" s="5"/>
      <c r="V176" s="5"/>
      <c r="W176" s="5"/>
    </row>
    <row r="177" spans="1:23" ht="12.75" customHeight="1" x14ac:dyDescent="0.25">
      <c r="A177" s="1" t="s">
        <v>242</v>
      </c>
      <c r="B177" s="7" t="s">
        <v>243</v>
      </c>
      <c r="C177" s="1"/>
      <c r="D177" s="1"/>
      <c r="E177" s="1"/>
      <c r="F177" s="1" t="s">
        <v>244</v>
      </c>
      <c r="G177" s="1"/>
      <c r="H177" s="1"/>
      <c r="I177" s="1"/>
      <c r="J177" s="1"/>
      <c r="K177" s="1"/>
      <c r="L177" s="1"/>
      <c r="M177" s="1"/>
      <c r="N177" s="1"/>
      <c r="O177" s="9" t="s">
        <v>26</v>
      </c>
      <c r="P177" s="5"/>
      <c r="Q177" s="9" t="s">
        <v>26</v>
      </c>
      <c r="R177" s="1"/>
      <c r="S177" s="3" t="s">
        <v>245</v>
      </c>
      <c r="T177" s="4" t="s">
        <v>26</v>
      </c>
      <c r="U177" s="5"/>
      <c r="V177" s="5"/>
      <c r="W177" s="5"/>
    </row>
    <row r="178" spans="1:23" ht="12.75" customHeight="1" x14ac:dyDescent="0.25">
      <c r="A178" s="1" t="s">
        <v>246</v>
      </c>
      <c r="B178" s="7" t="s">
        <v>237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9" t="s">
        <v>26</v>
      </c>
      <c r="P178" s="5"/>
      <c r="Q178" s="9" t="s">
        <v>26</v>
      </c>
      <c r="R178" s="1"/>
      <c r="S178" s="3" t="s">
        <v>25</v>
      </c>
      <c r="T178" s="4" t="s">
        <v>26</v>
      </c>
      <c r="U178" s="5"/>
      <c r="V178" s="5"/>
      <c r="W178" s="5"/>
    </row>
    <row r="179" spans="1:23" ht="12.75" customHeight="1" x14ac:dyDescent="0.25">
      <c r="A179" s="23" t="s">
        <v>247</v>
      </c>
      <c r="B179" s="7"/>
      <c r="C179" s="1" t="s">
        <v>26</v>
      </c>
      <c r="D179" s="1"/>
      <c r="E179" s="1" t="s">
        <v>33</v>
      </c>
      <c r="F179" s="1" t="s">
        <v>248</v>
      </c>
      <c r="G179" s="1"/>
      <c r="H179" s="1" t="s">
        <v>33</v>
      </c>
      <c r="I179" s="1"/>
      <c r="J179" s="1"/>
      <c r="K179" s="1"/>
      <c r="L179" s="1"/>
      <c r="M179" s="1"/>
      <c r="N179" s="1"/>
      <c r="O179" s="9" t="s">
        <v>26</v>
      </c>
      <c r="P179" s="5"/>
      <c r="Q179" s="9" t="s">
        <v>26</v>
      </c>
      <c r="R179" s="1"/>
      <c r="S179" s="3" t="s">
        <v>241</v>
      </c>
      <c r="T179" s="4" t="s">
        <v>26</v>
      </c>
      <c r="U179" s="5"/>
      <c r="V179" s="5"/>
      <c r="W179" s="5"/>
    </row>
    <row r="180" spans="1:23" ht="12.75" customHeight="1" x14ac:dyDescent="0.25">
      <c r="A180" s="7" t="s">
        <v>42</v>
      </c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"/>
      <c r="Q180" s="5"/>
      <c r="R180" s="1"/>
      <c r="S180" s="1"/>
      <c r="T180" s="5"/>
      <c r="U180" s="5"/>
      <c r="V180" s="5"/>
      <c r="W180" s="5"/>
    </row>
    <row r="181" spans="1:23" ht="12.75" customHeight="1" x14ac:dyDescent="0.25">
      <c r="A181" s="7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"/>
      <c r="Q181" s="5"/>
      <c r="R181" s="1"/>
      <c r="S181" s="1"/>
      <c r="T181" s="5"/>
      <c r="U181" s="5"/>
      <c r="V181" s="5"/>
      <c r="W181" s="5"/>
    </row>
    <row r="182" spans="1:23" ht="12.75" customHeight="1" x14ac:dyDescent="0.25">
      <c r="A182" s="7" t="s">
        <v>62</v>
      </c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"/>
      <c r="Q182" s="5"/>
      <c r="R182" s="1"/>
      <c r="S182" s="1"/>
      <c r="T182" s="5"/>
      <c r="U182" s="5"/>
      <c r="V182" s="5"/>
      <c r="W182" s="5"/>
    </row>
    <row r="183" spans="1:23" ht="12.75" customHeight="1" x14ac:dyDescent="0.25">
      <c r="A183" s="7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"/>
      <c r="Q183" s="5"/>
      <c r="R183" s="1"/>
      <c r="S183" s="1"/>
      <c r="T183" s="5"/>
      <c r="U183" s="5"/>
      <c r="V183" s="5"/>
      <c r="W183" s="5"/>
    </row>
    <row r="184" spans="1:23" ht="12.75" customHeight="1" x14ac:dyDescent="0.25">
      <c r="A184" s="7" t="s">
        <v>51</v>
      </c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"/>
      <c r="Q184" s="5"/>
      <c r="R184" s="1"/>
      <c r="S184" s="1"/>
      <c r="T184" s="5"/>
      <c r="U184" s="5"/>
      <c r="V184" s="5"/>
      <c r="W184" s="5"/>
    </row>
    <row r="185" spans="1:23" ht="13.5" customHeight="1" x14ac:dyDescent="0.25">
      <c r="A185" s="7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"/>
      <c r="Q185" s="5"/>
      <c r="R185" s="1"/>
      <c r="S185" s="1"/>
      <c r="T185" s="5"/>
      <c r="U185" s="5"/>
      <c r="V185" s="5"/>
      <c r="W185" s="5"/>
    </row>
    <row r="186" spans="1:23" ht="13.5" customHeight="1" x14ac:dyDescent="0.25">
      <c r="A186" s="13" t="s">
        <v>249</v>
      </c>
      <c r="B186" s="13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5"/>
      <c r="Q186" s="15"/>
      <c r="R186" s="14"/>
      <c r="S186" s="14"/>
      <c r="T186" s="15"/>
      <c r="U186" s="15"/>
      <c r="V186" s="15"/>
      <c r="W186" s="15"/>
    </row>
    <row r="187" spans="1:23" ht="12.75" customHeight="1" x14ac:dyDescent="0.25">
      <c r="A187" s="7" t="s">
        <v>21</v>
      </c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"/>
      <c r="Q187" s="5"/>
      <c r="R187" s="1"/>
      <c r="S187" s="1"/>
      <c r="T187" s="5"/>
      <c r="U187" s="5"/>
      <c r="V187" s="5"/>
      <c r="W187" s="5"/>
    </row>
    <row r="188" spans="1:23" ht="12.75" customHeight="1" x14ac:dyDescent="0.25">
      <c r="A188" s="23" t="str">
        <f>HYPERLINK("http://www.worldcat.org/oclc/315796288","Federal Negarit Gazeta of the Federal Democratic Republic of Ethiopia")</f>
        <v>Federal Negarit Gazeta of the Federal Democratic Republic of Ethiopia</v>
      </c>
      <c r="B188" s="21" t="s">
        <v>250</v>
      </c>
      <c r="C188" s="1" t="s">
        <v>26</v>
      </c>
      <c r="D188" s="1" t="s">
        <v>251</v>
      </c>
      <c r="E188" s="1" t="s">
        <v>33</v>
      </c>
      <c r="F188" s="1" t="s">
        <v>252</v>
      </c>
      <c r="G188" s="1"/>
      <c r="H188" s="1" t="s">
        <v>33</v>
      </c>
      <c r="I188" s="1"/>
      <c r="J188" s="1"/>
      <c r="K188" s="1"/>
      <c r="L188" s="1"/>
      <c r="M188" s="1"/>
      <c r="N188" s="1"/>
      <c r="O188" s="9" t="s">
        <v>26</v>
      </c>
      <c r="P188" s="5"/>
      <c r="Q188" s="5" t="s">
        <v>26</v>
      </c>
      <c r="R188" s="1"/>
      <c r="S188" s="22">
        <v>1995</v>
      </c>
      <c r="T188" s="4" t="s">
        <v>26</v>
      </c>
      <c r="U188" s="5"/>
      <c r="V188" s="5"/>
      <c r="W188" s="5"/>
    </row>
    <row r="189" spans="1:23" ht="12.75" customHeight="1" x14ac:dyDescent="0.25">
      <c r="A189" s="1" t="s">
        <v>253</v>
      </c>
      <c r="B189" s="7" t="s">
        <v>254</v>
      </c>
      <c r="C189" s="1" t="s">
        <v>255</v>
      </c>
      <c r="D189" s="1"/>
      <c r="E189" s="1"/>
      <c r="F189" s="1"/>
      <c r="G189" s="1" t="s">
        <v>256</v>
      </c>
      <c r="H189" s="1"/>
      <c r="I189" s="1"/>
      <c r="J189" s="1"/>
      <c r="K189" s="1"/>
      <c r="L189" s="1"/>
      <c r="M189" s="1"/>
      <c r="N189" s="1"/>
      <c r="O189" s="30" t="s">
        <v>257</v>
      </c>
      <c r="P189" s="5"/>
      <c r="Q189" s="5" t="s">
        <v>26</v>
      </c>
      <c r="R189" s="1"/>
      <c r="S189" s="3" t="s">
        <v>258</v>
      </c>
      <c r="T189" s="4" t="s">
        <v>26</v>
      </c>
      <c r="U189" s="5"/>
      <c r="V189" s="5"/>
      <c r="W189" s="5"/>
    </row>
    <row r="190" spans="1:23" ht="12.75" customHeight="1" x14ac:dyDescent="0.25">
      <c r="A190" s="21" t="s">
        <v>259</v>
      </c>
      <c r="B190" s="7" t="s">
        <v>260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9" t="s">
        <v>26</v>
      </c>
      <c r="P190" s="5"/>
      <c r="Q190" s="5" t="s">
        <v>26</v>
      </c>
      <c r="R190" s="1"/>
      <c r="S190" s="3" t="s">
        <v>25</v>
      </c>
      <c r="T190" s="4" t="s">
        <v>26</v>
      </c>
      <c r="U190" s="5"/>
      <c r="V190" s="5"/>
      <c r="W190" s="5"/>
    </row>
    <row r="191" spans="1:23" ht="12.75" customHeight="1" x14ac:dyDescent="0.25">
      <c r="A191" s="7" t="s">
        <v>42</v>
      </c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"/>
      <c r="Q191" s="5"/>
      <c r="R191" s="1"/>
      <c r="S191" s="1"/>
      <c r="T191" s="5"/>
      <c r="U191" s="5"/>
      <c r="V191" s="5"/>
      <c r="W191" s="5"/>
    </row>
    <row r="192" spans="1:23" ht="12.75" customHeight="1" x14ac:dyDescent="0.25">
      <c r="A192" s="31" t="s">
        <v>261</v>
      </c>
      <c r="B192" s="1" t="s">
        <v>262</v>
      </c>
      <c r="C192" s="1" t="s">
        <v>263</v>
      </c>
      <c r="D192" s="1" t="s">
        <v>264</v>
      </c>
      <c r="E192" s="1"/>
      <c r="F192" s="1"/>
      <c r="G192" s="1" t="s">
        <v>265</v>
      </c>
      <c r="H192" s="1"/>
      <c r="I192" s="1"/>
      <c r="J192" s="1"/>
      <c r="K192" s="1"/>
      <c r="L192" s="1"/>
      <c r="M192" s="1"/>
      <c r="N192" s="1"/>
      <c r="O192" s="9" t="s">
        <v>266</v>
      </c>
      <c r="P192" s="5"/>
      <c r="Q192" s="5" t="s">
        <v>26</v>
      </c>
      <c r="R192" s="1"/>
      <c r="S192" s="3" t="s">
        <v>267</v>
      </c>
      <c r="T192" s="4" t="s">
        <v>26</v>
      </c>
      <c r="U192" s="5"/>
      <c r="V192" s="5"/>
      <c r="W192" s="5"/>
    </row>
    <row r="193" spans="1:23" ht="12.75" customHeight="1" x14ac:dyDescent="0.25">
      <c r="A193" s="7" t="s">
        <v>62</v>
      </c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"/>
      <c r="Q193" s="5"/>
      <c r="R193" s="1"/>
      <c r="S193" s="1"/>
      <c r="T193" s="5"/>
      <c r="U193" s="5"/>
      <c r="V193" s="5"/>
      <c r="W193" s="5"/>
    </row>
    <row r="194" spans="1:23" ht="12.75" customHeight="1" x14ac:dyDescent="0.25">
      <c r="A194" s="21" t="s">
        <v>268</v>
      </c>
      <c r="B194" s="21" t="s">
        <v>269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9" t="s">
        <v>26</v>
      </c>
      <c r="P194" s="5"/>
      <c r="Q194" s="5" t="s">
        <v>26</v>
      </c>
      <c r="R194" s="1"/>
      <c r="S194" s="1"/>
      <c r="T194" s="5"/>
      <c r="U194" s="5"/>
      <c r="V194" s="5"/>
      <c r="W194" s="5"/>
    </row>
    <row r="195" spans="1:23" ht="12.75" customHeight="1" x14ac:dyDescent="0.25">
      <c r="A195" s="21" t="s">
        <v>270</v>
      </c>
      <c r="B195" s="21"/>
      <c r="C195" s="1" t="s">
        <v>271</v>
      </c>
      <c r="D195" s="1"/>
      <c r="E195" s="1" t="s">
        <v>33</v>
      </c>
      <c r="F195" s="1"/>
      <c r="G195" s="1"/>
      <c r="H195" s="1" t="s">
        <v>33</v>
      </c>
      <c r="I195" s="1"/>
      <c r="J195" s="1"/>
      <c r="K195" s="1"/>
      <c r="L195" s="1"/>
      <c r="M195" s="1"/>
      <c r="N195" s="1"/>
      <c r="O195" s="9" t="s">
        <v>26</v>
      </c>
      <c r="P195" s="5"/>
      <c r="Q195" s="5" t="s">
        <v>26</v>
      </c>
      <c r="R195" s="1"/>
      <c r="S195" s="3" t="s">
        <v>25</v>
      </c>
      <c r="T195" s="4" t="s">
        <v>26</v>
      </c>
      <c r="U195" s="5"/>
      <c r="V195" s="5"/>
      <c r="W195" s="5"/>
    </row>
    <row r="196" spans="1:23" ht="12.75" customHeight="1" x14ac:dyDescent="0.25">
      <c r="A196" s="7" t="s">
        <v>51</v>
      </c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"/>
      <c r="Q196" s="5"/>
      <c r="R196" s="1"/>
      <c r="S196" s="1"/>
      <c r="T196" s="5"/>
      <c r="U196" s="5"/>
      <c r="V196" s="5"/>
      <c r="W196" s="5"/>
    </row>
    <row r="197" spans="1:23" ht="12.75" customHeight="1" x14ac:dyDescent="0.25">
      <c r="A197" s="1" t="s">
        <v>272</v>
      </c>
      <c r="B197" s="1"/>
      <c r="C197" s="1" t="s">
        <v>26</v>
      </c>
      <c r="D197" s="1"/>
      <c r="E197" s="1" t="s">
        <v>33</v>
      </c>
      <c r="F197" s="1"/>
      <c r="G197" s="1"/>
      <c r="H197" s="1" t="s">
        <v>33</v>
      </c>
      <c r="I197" s="1"/>
      <c r="J197" s="1"/>
      <c r="K197" s="1"/>
      <c r="L197" s="1"/>
      <c r="M197" s="1"/>
      <c r="N197" s="1"/>
      <c r="O197" s="9" t="s">
        <v>26</v>
      </c>
      <c r="P197" s="5"/>
      <c r="Q197" s="5" t="s">
        <v>26</v>
      </c>
      <c r="R197" s="1"/>
      <c r="S197" s="3" t="s">
        <v>273</v>
      </c>
      <c r="T197" s="4" t="s">
        <v>26</v>
      </c>
      <c r="U197" s="5"/>
      <c r="V197" s="5"/>
      <c r="W197" s="5"/>
    </row>
    <row r="198" spans="1:23" ht="13.5" customHeight="1" x14ac:dyDescent="0.25">
      <c r="A198" s="8" t="str">
        <f>HYPERLINK("http://www.worldcat.org/oclc/1012339605","Yafédérāl ṭaqlāy ferd bét sabar sami čelot wesānéwoč")</f>
        <v>Yafédérāl ṭaqlāy ferd bét sabar sami čelot wesānéwoč</v>
      </c>
      <c r="B198" s="1" t="s">
        <v>274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9" t="s">
        <v>26</v>
      </c>
      <c r="P198" s="5"/>
      <c r="Q198" s="5" t="s">
        <v>26</v>
      </c>
      <c r="R198" s="1"/>
      <c r="S198" s="3" t="s">
        <v>25</v>
      </c>
      <c r="T198" s="4" t="s">
        <v>26</v>
      </c>
      <c r="U198" s="5"/>
      <c r="V198" s="5"/>
      <c r="W198" s="5"/>
    </row>
    <row r="199" spans="1:23" ht="13.5" customHeight="1" x14ac:dyDescent="0.25">
      <c r="A199" s="1" t="s">
        <v>275</v>
      </c>
      <c r="B199" s="1" t="s">
        <v>276</v>
      </c>
      <c r="C199" s="1" t="s">
        <v>277</v>
      </c>
      <c r="D199" s="1"/>
      <c r="E199" s="1" t="s">
        <v>33</v>
      </c>
      <c r="F199" s="1"/>
      <c r="G199" s="1" t="s">
        <v>278</v>
      </c>
      <c r="H199" s="1" t="s">
        <v>33</v>
      </c>
      <c r="I199" s="1" t="s">
        <v>279</v>
      </c>
      <c r="J199" s="1" t="s">
        <v>280</v>
      </c>
      <c r="K199" s="1"/>
      <c r="L199" s="1"/>
      <c r="M199" s="1"/>
      <c r="N199" s="1"/>
      <c r="O199" s="9" t="s">
        <v>26</v>
      </c>
      <c r="P199" s="5"/>
      <c r="Q199" s="5" t="s">
        <v>281</v>
      </c>
      <c r="R199" s="1"/>
      <c r="S199" s="3" t="s">
        <v>282</v>
      </c>
      <c r="T199" s="4" t="s">
        <v>26</v>
      </c>
      <c r="U199" s="5"/>
      <c r="V199" s="5"/>
      <c r="W199" s="5"/>
    </row>
    <row r="200" spans="1:23" ht="13.5" customHeight="1" x14ac:dyDescent="0.25">
      <c r="A200" s="13" t="s">
        <v>283</v>
      </c>
      <c r="B200" s="13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5"/>
      <c r="Q200" s="15"/>
      <c r="R200" s="14"/>
      <c r="S200" s="14"/>
      <c r="T200" s="15"/>
      <c r="U200" s="15"/>
      <c r="V200" s="15"/>
      <c r="W200" s="15"/>
    </row>
    <row r="201" spans="1:23" ht="12.75" customHeight="1" x14ac:dyDescent="0.25">
      <c r="A201" s="7" t="s">
        <v>21</v>
      </c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"/>
      <c r="Q201" s="5"/>
      <c r="R201" s="1"/>
      <c r="S201" s="1"/>
      <c r="T201" s="5"/>
      <c r="U201" s="5"/>
      <c r="V201" s="5"/>
      <c r="W201" s="5"/>
    </row>
    <row r="202" spans="1:23" ht="12.75" customHeight="1" x14ac:dyDescent="0.25">
      <c r="A202" s="1" t="s">
        <v>284</v>
      </c>
      <c r="B202" s="1" t="s">
        <v>285</v>
      </c>
      <c r="C202" s="1" t="s">
        <v>26</v>
      </c>
      <c r="D202" s="1"/>
      <c r="E202" s="1" t="s">
        <v>33</v>
      </c>
      <c r="F202" s="1"/>
      <c r="G202" s="1"/>
      <c r="H202" s="1" t="s">
        <v>33</v>
      </c>
      <c r="I202" s="1"/>
      <c r="J202" s="1"/>
      <c r="K202" s="1"/>
      <c r="L202" s="1"/>
      <c r="M202" s="1"/>
      <c r="N202" s="1"/>
      <c r="O202" s="9" t="s">
        <v>26</v>
      </c>
      <c r="P202" s="5"/>
      <c r="Q202" s="9" t="s">
        <v>26</v>
      </c>
      <c r="R202" s="1"/>
      <c r="S202" s="3" t="s">
        <v>25</v>
      </c>
      <c r="T202" s="4" t="s">
        <v>26</v>
      </c>
      <c r="U202" s="5"/>
      <c r="V202" s="5"/>
      <c r="W202" s="5"/>
    </row>
    <row r="203" spans="1:23" ht="12.75" customHeight="1" x14ac:dyDescent="0.25">
      <c r="A203" s="21" t="s">
        <v>286</v>
      </c>
      <c r="B203" s="7" t="s">
        <v>287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9" t="s">
        <v>26</v>
      </c>
      <c r="P203" s="5"/>
      <c r="Q203" s="9" t="s">
        <v>26</v>
      </c>
      <c r="R203" s="1"/>
      <c r="S203" s="3" t="s">
        <v>25</v>
      </c>
      <c r="T203" s="4" t="s">
        <v>26</v>
      </c>
      <c r="U203" s="5"/>
      <c r="V203" s="5"/>
      <c r="W203" s="5"/>
    </row>
    <row r="204" spans="1:23" ht="12.75" customHeight="1" x14ac:dyDescent="0.25">
      <c r="A204" s="21" t="s">
        <v>288</v>
      </c>
      <c r="B204" s="7" t="s">
        <v>289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9" t="s">
        <v>26</v>
      </c>
      <c r="P204" s="5"/>
      <c r="Q204" s="9" t="s">
        <v>26</v>
      </c>
      <c r="R204" s="1"/>
      <c r="S204" s="3" t="s">
        <v>25</v>
      </c>
      <c r="T204" s="4" t="s">
        <v>26</v>
      </c>
      <c r="U204" s="5"/>
      <c r="V204" s="5"/>
      <c r="W204" s="5"/>
    </row>
    <row r="205" spans="1:23" ht="12.75" customHeight="1" x14ac:dyDescent="0.25">
      <c r="A205" s="7" t="s">
        <v>42</v>
      </c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"/>
      <c r="Q205" s="1"/>
      <c r="R205" s="1"/>
      <c r="S205" s="1"/>
      <c r="T205" s="5"/>
      <c r="U205" s="5"/>
      <c r="V205" s="5"/>
      <c r="W205" s="5"/>
    </row>
    <row r="206" spans="1:23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"/>
      <c r="Q206" s="1"/>
      <c r="R206" s="1"/>
      <c r="S206" s="1"/>
      <c r="T206" s="5"/>
      <c r="U206" s="5"/>
      <c r="V206" s="5"/>
      <c r="W206" s="5"/>
    </row>
    <row r="207" spans="1:23" ht="12.75" customHeight="1" x14ac:dyDescent="0.25">
      <c r="A207" s="7" t="s">
        <v>62</v>
      </c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"/>
      <c r="Q207" s="1"/>
      <c r="R207" s="1"/>
      <c r="S207" s="1"/>
      <c r="T207" s="5"/>
      <c r="U207" s="5"/>
      <c r="V207" s="5"/>
      <c r="W207" s="5"/>
    </row>
    <row r="208" spans="1:23" ht="12.75" customHeight="1" x14ac:dyDescent="0.25">
      <c r="A208" s="32" t="str">
        <f>HYPERLINK("http://www.worldcat.org/oclc/701876965","Recueil des Deliberations du Grand Conseil de L'Afrique Equatoriale Française")</f>
        <v>Recueil des Deliberations du Grand Conseil de L'Afrique Equatoriale Française</v>
      </c>
      <c r="B208" s="7" t="s">
        <v>290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9" t="s">
        <v>26</v>
      </c>
      <c r="P208" s="5"/>
      <c r="Q208" s="9" t="s">
        <v>26</v>
      </c>
      <c r="R208" s="1"/>
      <c r="S208" s="22">
        <v>1953</v>
      </c>
      <c r="T208" s="4" t="s">
        <v>26</v>
      </c>
      <c r="U208" s="5"/>
      <c r="V208" s="5"/>
      <c r="W208" s="5"/>
    </row>
    <row r="209" spans="1:23" ht="12.75" customHeight="1" x14ac:dyDescent="0.25">
      <c r="A209" s="7" t="s">
        <v>51</v>
      </c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"/>
      <c r="Q209" s="5"/>
      <c r="R209" s="1"/>
      <c r="S209" s="1"/>
      <c r="T209" s="5"/>
      <c r="U209" s="5"/>
      <c r="V209" s="5"/>
      <c r="W209" s="5"/>
    </row>
    <row r="210" spans="1:23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"/>
      <c r="Q210" s="5"/>
      <c r="R210" s="1"/>
      <c r="S210" s="1"/>
      <c r="T210" s="5"/>
      <c r="U210" s="5"/>
      <c r="V210" s="5"/>
      <c r="W210" s="5"/>
    </row>
    <row r="211" spans="1:23" ht="13.5" customHeight="1" x14ac:dyDescent="0.25">
      <c r="A211" s="13" t="s">
        <v>291</v>
      </c>
      <c r="B211" s="13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5"/>
      <c r="Q211" s="15"/>
      <c r="R211" s="14"/>
      <c r="S211" s="14"/>
      <c r="T211" s="15"/>
      <c r="U211" s="15"/>
      <c r="V211" s="15"/>
      <c r="W211" s="15"/>
    </row>
    <row r="212" spans="1:23" ht="12.75" customHeight="1" x14ac:dyDescent="0.25">
      <c r="A212" s="7" t="s">
        <v>21</v>
      </c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"/>
      <c r="Q212" s="5"/>
      <c r="R212" s="1"/>
      <c r="S212" s="1"/>
      <c r="T212" s="5"/>
      <c r="U212" s="5"/>
      <c r="V212" s="5"/>
      <c r="W212" s="5"/>
    </row>
    <row r="213" spans="1:23" ht="12.75" customHeight="1" x14ac:dyDescent="0.25">
      <c r="A213" s="1" t="s">
        <v>292</v>
      </c>
      <c r="B213" s="1" t="s">
        <v>293</v>
      </c>
      <c r="C213" s="1" t="s">
        <v>294</v>
      </c>
      <c r="D213" s="1"/>
      <c r="E213" s="1" t="s">
        <v>33</v>
      </c>
      <c r="F213" s="1"/>
      <c r="G213" s="1"/>
      <c r="H213" s="1" t="s">
        <v>33</v>
      </c>
      <c r="I213" s="1"/>
      <c r="J213" s="1"/>
      <c r="K213" s="1"/>
      <c r="L213" s="1"/>
      <c r="M213" s="1"/>
      <c r="N213" s="1"/>
      <c r="O213" s="9" t="s">
        <v>26</v>
      </c>
      <c r="P213" s="5"/>
      <c r="Q213" s="9" t="s">
        <v>26</v>
      </c>
      <c r="R213" s="1"/>
      <c r="S213" s="3" t="s">
        <v>25</v>
      </c>
      <c r="T213" s="4" t="s">
        <v>26</v>
      </c>
      <c r="U213" s="5"/>
      <c r="V213" s="5"/>
      <c r="W213" s="5"/>
    </row>
    <row r="214" spans="1:23" ht="12.75" customHeight="1" x14ac:dyDescent="0.25">
      <c r="A214" s="7" t="s">
        <v>42</v>
      </c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"/>
      <c r="Q214" s="1"/>
      <c r="R214" s="1"/>
      <c r="S214" s="1"/>
      <c r="T214" s="5"/>
      <c r="U214" s="5"/>
      <c r="V214" s="5"/>
      <c r="W214" s="5"/>
    </row>
    <row r="215" spans="1:23" ht="12.75" customHeight="1" x14ac:dyDescent="0.25">
      <c r="A215" s="1" t="s">
        <v>295</v>
      </c>
      <c r="B215" s="1">
        <v>2009</v>
      </c>
      <c r="C215" s="1" t="s">
        <v>26</v>
      </c>
      <c r="D215" s="1"/>
      <c r="E215" s="1" t="s">
        <v>33</v>
      </c>
      <c r="F215" s="1"/>
      <c r="G215" s="1"/>
      <c r="H215" s="1" t="s">
        <v>33</v>
      </c>
      <c r="I215" s="1"/>
      <c r="J215" s="1"/>
      <c r="K215" s="1"/>
      <c r="L215" s="1"/>
      <c r="M215" s="1"/>
      <c r="N215" s="1"/>
      <c r="O215" s="9" t="s">
        <v>26</v>
      </c>
      <c r="P215" s="5"/>
      <c r="Q215" s="9" t="s">
        <v>26</v>
      </c>
      <c r="R215" s="1"/>
      <c r="S215" s="3" t="s">
        <v>25</v>
      </c>
      <c r="T215" s="4" t="s">
        <v>26</v>
      </c>
      <c r="U215" s="5"/>
      <c r="V215" s="5"/>
      <c r="W215" s="5"/>
    </row>
    <row r="216" spans="1:23" ht="12.75" customHeight="1" x14ac:dyDescent="0.25">
      <c r="A216" s="1" t="s">
        <v>296</v>
      </c>
      <c r="B216" s="7">
        <v>1967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9" t="s">
        <v>26</v>
      </c>
      <c r="P216" s="5"/>
      <c r="Q216" s="9" t="s">
        <v>26</v>
      </c>
      <c r="R216" s="1"/>
      <c r="S216" s="3" t="s">
        <v>25</v>
      </c>
      <c r="T216" s="4" t="s">
        <v>26</v>
      </c>
      <c r="U216" s="5"/>
      <c r="V216" s="5"/>
      <c r="W216" s="5"/>
    </row>
    <row r="217" spans="1:23" ht="12.75" customHeight="1" x14ac:dyDescent="0.25">
      <c r="A217" s="8" t="str">
        <f>HYPERLINK("http://www.worldcat.org/oclc/1006106988","Laws of the Gambia in force on the 1st day of July 1966.")</f>
        <v>Laws of the Gambia in force on the 1st day of July 1966.</v>
      </c>
      <c r="B217" s="7"/>
      <c r="C217" s="1"/>
      <c r="D217" s="1"/>
      <c r="E217" s="1"/>
      <c r="F217" s="1"/>
      <c r="G217" s="1" t="s">
        <v>297</v>
      </c>
      <c r="H217" s="1"/>
      <c r="I217" s="1"/>
      <c r="J217" s="1"/>
      <c r="K217" s="1"/>
      <c r="L217" s="1"/>
      <c r="M217" s="1"/>
      <c r="N217" s="1"/>
      <c r="O217" s="9" t="s">
        <v>26</v>
      </c>
      <c r="P217" s="5"/>
      <c r="Q217" s="9" t="s">
        <v>26</v>
      </c>
      <c r="R217" s="1"/>
      <c r="S217" s="3" t="s">
        <v>298</v>
      </c>
      <c r="T217" s="4" t="s">
        <v>26</v>
      </c>
      <c r="U217" s="5"/>
      <c r="V217" s="5"/>
      <c r="W217" s="5"/>
    </row>
    <row r="218" spans="1:23" ht="12.75" customHeight="1" x14ac:dyDescent="0.25">
      <c r="A218" s="8" t="str">
        <f>HYPERLINK("http://www.worldcat.org/oclc/705803374","Laws of The Gambia in force on the 1st day of January, 1955.")</f>
        <v>Laws of The Gambia in force on the 1st day of January, 1955.</v>
      </c>
      <c r="B218" s="7">
        <v>1955</v>
      </c>
      <c r="C218" s="1"/>
      <c r="D218" s="1"/>
      <c r="E218" s="1"/>
      <c r="F218" s="1"/>
      <c r="G218" s="1" t="s">
        <v>299</v>
      </c>
      <c r="H218" s="1"/>
      <c r="I218" s="1"/>
      <c r="J218" s="1"/>
      <c r="K218" s="1"/>
      <c r="L218" s="1"/>
      <c r="M218" s="1"/>
      <c r="N218" s="1"/>
      <c r="O218" s="9" t="s">
        <v>26</v>
      </c>
      <c r="P218" s="5"/>
      <c r="Q218" s="1" t="s">
        <v>300</v>
      </c>
      <c r="R218" s="1"/>
      <c r="S218" s="3" t="s">
        <v>301</v>
      </c>
      <c r="T218" s="4" t="s">
        <v>26</v>
      </c>
      <c r="U218" s="5"/>
      <c r="V218" s="5"/>
      <c r="W218" s="5"/>
    </row>
    <row r="219" spans="1:23" ht="12.75" customHeight="1" x14ac:dyDescent="0.25">
      <c r="A219" s="7" t="s">
        <v>62</v>
      </c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"/>
      <c r="Q219" s="5"/>
      <c r="R219" s="1"/>
      <c r="S219" s="1"/>
      <c r="T219" s="5"/>
      <c r="U219" s="5"/>
      <c r="V219" s="5"/>
      <c r="W219" s="5"/>
    </row>
    <row r="220" spans="1:23" ht="12.75" customHeight="1" x14ac:dyDescent="0.25">
      <c r="A220" s="21" t="s">
        <v>302</v>
      </c>
      <c r="B220" s="7" t="s">
        <v>303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9" t="s">
        <v>26</v>
      </c>
      <c r="P220" s="5"/>
      <c r="Q220" s="9" t="s">
        <v>26</v>
      </c>
      <c r="R220" s="1"/>
      <c r="S220" s="3" t="s">
        <v>25</v>
      </c>
      <c r="T220" s="5"/>
      <c r="U220" s="5"/>
      <c r="V220" s="5"/>
      <c r="W220" s="5"/>
    </row>
    <row r="221" spans="1:23" ht="12.75" customHeight="1" x14ac:dyDescent="0.25">
      <c r="A221" s="21" t="s">
        <v>304</v>
      </c>
      <c r="B221" s="7" t="s">
        <v>305</v>
      </c>
      <c r="C221" s="1"/>
      <c r="D221" s="1"/>
      <c r="E221" s="1"/>
      <c r="F221" s="1"/>
      <c r="G221" s="1">
        <v>1963</v>
      </c>
      <c r="H221" s="1"/>
      <c r="I221" s="1"/>
      <c r="J221" s="1"/>
      <c r="K221" s="1"/>
      <c r="L221" s="1"/>
      <c r="M221" s="1"/>
      <c r="N221" s="1"/>
      <c r="O221" s="9" t="s">
        <v>26</v>
      </c>
      <c r="P221" s="5"/>
      <c r="Q221" s="9" t="s">
        <v>26</v>
      </c>
      <c r="R221" s="1"/>
      <c r="S221" s="3" t="s">
        <v>25</v>
      </c>
      <c r="T221" s="4" t="s">
        <v>26</v>
      </c>
      <c r="U221" s="5"/>
      <c r="V221" s="5"/>
      <c r="W221" s="5"/>
    </row>
    <row r="222" spans="1:23" ht="12.75" customHeight="1" x14ac:dyDescent="0.25">
      <c r="A222" s="7" t="s">
        <v>51</v>
      </c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"/>
      <c r="Q222" s="1"/>
      <c r="R222" s="1"/>
      <c r="S222" s="1"/>
      <c r="T222" s="5"/>
      <c r="U222" s="5"/>
      <c r="V222" s="5"/>
      <c r="W222" s="5"/>
    </row>
    <row r="223" spans="1:23" ht="13.5" customHeight="1" x14ac:dyDescent="0.25">
      <c r="A223" s="1" t="s">
        <v>306</v>
      </c>
      <c r="B223" s="1" t="s">
        <v>307</v>
      </c>
      <c r="C223" s="1"/>
      <c r="D223" s="1"/>
      <c r="E223" s="1"/>
      <c r="F223" s="1"/>
      <c r="G223" s="1"/>
      <c r="H223" s="1" t="s">
        <v>33</v>
      </c>
      <c r="I223" s="1"/>
      <c r="J223" s="1" t="s">
        <v>308</v>
      </c>
      <c r="K223" s="1"/>
      <c r="L223" s="1"/>
      <c r="M223" s="1"/>
      <c r="N223" s="1"/>
      <c r="O223" s="9" t="s">
        <v>26</v>
      </c>
      <c r="P223" s="5"/>
      <c r="Q223" s="9" t="s">
        <v>26</v>
      </c>
      <c r="R223" s="1"/>
      <c r="S223" s="3" t="s">
        <v>25</v>
      </c>
      <c r="T223" s="4" t="s">
        <v>26</v>
      </c>
      <c r="U223" s="5"/>
      <c r="V223" s="5"/>
      <c r="W223" s="5"/>
    </row>
    <row r="224" spans="1:23" ht="13.5" customHeight="1" x14ac:dyDescent="0.25">
      <c r="A224" s="13" t="s">
        <v>309</v>
      </c>
      <c r="B224" s="13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5"/>
      <c r="Q224" s="15"/>
      <c r="R224" s="14"/>
      <c r="S224" s="14"/>
      <c r="T224" s="33"/>
      <c r="U224" s="15"/>
      <c r="V224" s="15"/>
      <c r="W224" s="15"/>
    </row>
    <row r="225" spans="1:23" ht="12.75" customHeight="1" x14ac:dyDescent="0.25">
      <c r="A225" s="7" t="s">
        <v>21</v>
      </c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"/>
      <c r="Q225" s="5"/>
      <c r="R225" s="1"/>
      <c r="S225" s="1"/>
      <c r="T225" s="5"/>
      <c r="U225" s="5"/>
      <c r="V225" s="5"/>
      <c r="W225" s="5"/>
    </row>
    <row r="226" spans="1:23" ht="12.75" customHeight="1" x14ac:dyDescent="0.25">
      <c r="A226" s="1" t="s">
        <v>310</v>
      </c>
      <c r="B226" s="1" t="s">
        <v>311</v>
      </c>
      <c r="C226" s="1" t="s">
        <v>312</v>
      </c>
      <c r="D226" s="1"/>
      <c r="E226" s="1" t="s">
        <v>33</v>
      </c>
      <c r="F226" s="1"/>
      <c r="G226" s="1" t="s">
        <v>25</v>
      </c>
      <c r="H226" s="1" t="s">
        <v>33</v>
      </c>
      <c r="I226" s="1"/>
      <c r="J226" s="1"/>
      <c r="K226" s="1"/>
      <c r="L226" s="1"/>
      <c r="M226" s="1" t="s">
        <v>25</v>
      </c>
      <c r="N226" s="1"/>
      <c r="O226" s="9" t="s">
        <v>26</v>
      </c>
      <c r="P226" s="5"/>
      <c r="Q226" s="9" t="s">
        <v>26</v>
      </c>
      <c r="R226" s="1"/>
      <c r="S226" s="3" t="s">
        <v>313</v>
      </c>
      <c r="T226" s="4" t="s">
        <v>314</v>
      </c>
      <c r="U226" s="5"/>
      <c r="V226" s="5"/>
      <c r="W226" s="5"/>
    </row>
    <row r="227" spans="1:23" ht="12.75" customHeight="1" x14ac:dyDescent="0.25">
      <c r="A227" s="21" t="s">
        <v>315</v>
      </c>
      <c r="B227" s="7" t="s">
        <v>316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9" t="s">
        <v>26</v>
      </c>
      <c r="P227" s="5"/>
      <c r="Q227" s="9" t="s">
        <v>26</v>
      </c>
      <c r="R227" s="1"/>
      <c r="S227" s="3" t="s">
        <v>25</v>
      </c>
      <c r="T227" s="4" t="s">
        <v>317</v>
      </c>
      <c r="U227" s="5"/>
      <c r="V227" s="5"/>
      <c r="W227" s="5"/>
    </row>
    <row r="228" spans="1:23" ht="12.75" customHeight="1" x14ac:dyDescent="0.25">
      <c r="A228" s="21" t="s">
        <v>318</v>
      </c>
      <c r="B228" s="7" t="s">
        <v>319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9" t="s">
        <v>26</v>
      </c>
      <c r="P228" s="5"/>
      <c r="Q228" s="9" t="s">
        <v>26</v>
      </c>
      <c r="R228" s="1"/>
      <c r="S228" s="3" t="s">
        <v>25</v>
      </c>
      <c r="T228" s="4" t="s">
        <v>26</v>
      </c>
      <c r="U228" s="5"/>
      <c r="V228" s="5"/>
      <c r="W228" s="5"/>
    </row>
    <row r="229" spans="1:23" ht="12.75" customHeight="1" x14ac:dyDescent="0.25">
      <c r="A229" s="7" t="s">
        <v>42</v>
      </c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"/>
      <c r="Q229" s="1"/>
      <c r="R229" s="1"/>
      <c r="S229" s="1"/>
      <c r="T229" s="5"/>
      <c r="U229" s="5"/>
      <c r="V229" s="5"/>
      <c r="W229" s="5"/>
    </row>
    <row r="230" spans="1:23" ht="12.75" customHeight="1" x14ac:dyDescent="0.25">
      <c r="A230" s="1" t="s">
        <v>320</v>
      </c>
      <c r="B230" s="1" t="s">
        <v>321</v>
      </c>
      <c r="C230" s="1" t="s">
        <v>26</v>
      </c>
      <c r="D230" s="1"/>
      <c r="E230" s="1" t="s">
        <v>33</v>
      </c>
      <c r="F230" s="1"/>
      <c r="G230" s="1" t="s">
        <v>25</v>
      </c>
      <c r="H230" s="1" t="s">
        <v>33</v>
      </c>
      <c r="I230" s="1"/>
      <c r="J230" s="1"/>
      <c r="K230" s="1"/>
      <c r="L230" s="1"/>
      <c r="M230" s="1"/>
      <c r="N230" s="1"/>
      <c r="O230" s="9" t="s">
        <v>26</v>
      </c>
      <c r="P230" s="5"/>
      <c r="Q230" s="9" t="s">
        <v>26</v>
      </c>
      <c r="R230" s="1"/>
      <c r="S230" s="3">
        <v>2004</v>
      </c>
      <c r="T230" s="4" t="s">
        <v>26</v>
      </c>
      <c r="U230" s="5"/>
      <c r="V230" s="5"/>
      <c r="W230" s="5"/>
    </row>
    <row r="231" spans="1:23" ht="12.75" customHeight="1" x14ac:dyDescent="0.25">
      <c r="A231" s="21" t="s">
        <v>322</v>
      </c>
      <c r="B231" s="7" t="s">
        <v>323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9" t="s">
        <v>26</v>
      </c>
      <c r="P231" s="5"/>
      <c r="Q231" s="1" t="s">
        <v>324</v>
      </c>
      <c r="R231" s="1"/>
      <c r="S231" s="3" t="s">
        <v>325</v>
      </c>
      <c r="T231" s="4" t="s">
        <v>26</v>
      </c>
      <c r="U231" s="5"/>
      <c r="V231" s="5"/>
      <c r="W231" s="5"/>
    </row>
    <row r="232" spans="1:23" ht="12.75" customHeight="1" x14ac:dyDescent="0.25">
      <c r="A232" s="7" t="s">
        <v>62</v>
      </c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"/>
      <c r="Q232" s="5"/>
      <c r="R232" s="1"/>
      <c r="S232" s="1"/>
      <c r="T232" s="5"/>
      <c r="U232" s="5"/>
      <c r="V232" s="5"/>
      <c r="W232" s="5"/>
    </row>
    <row r="233" spans="1:23" ht="12.75" customHeight="1" x14ac:dyDescent="0.25">
      <c r="A233" s="8" t="str">
        <f>HYPERLINK("http://www.worldcat.org/oclc/22674142","Acts of Ghana")</f>
        <v>Acts of Ghana</v>
      </c>
      <c r="B233" s="1" t="s">
        <v>326</v>
      </c>
      <c r="C233" s="1" t="s">
        <v>327</v>
      </c>
      <c r="D233" s="1">
        <v>1961</v>
      </c>
      <c r="E233" s="1" t="s">
        <v>33</v>
      </c>
      <c r="F233" s="1"/>
      <c r="G233" s="1"/>
      <c r="H233" s="1" t="s">
        <v>33</v>
      </c>
      <c r="I233" s="1"/>
      <c r="J233" s="1"/>
      <c r="K233" s="1"/>
      <c r="L233" s="1"/>
      <c r="M233" s="1"/>
      <c r="N233" s="1"/>
      <c r="O233" s="9" t="s">
        <v>26</v>
      </c>
      <c r="P233" s="5"/>
      <c r="Q233" s="9" t="s">
        <v>26</v>
      </c>
      <c r="R233" s="1"/>
      <c r="S233" s="3" t="s">
        <v>328</v>
      </c>
      <c r="T233" s="4" t="s">
        <v>26</v>
      </c>
      <c r="U233" s="5"/>
      <c r="V233" s="5"/>
      <c r="W233" s="5"/>
    </row>
    <row r="234" spans="1:23" ht="12.75" customHeight="1" x14ac:dyDescent="0.25">
      <c r="A234" s="8" t="str">
        <f>HYPERLINK("http://www.worldcat.org/oclc/8295783","Annual volume of the ordinances and acts of Ghana : enacted during the year.")</f>
        <v>Annual volume of the ordinances and acts of Ghana : enacted during the year.</v>
      </c>
      <c r="B234" s="7"/>
      <c r="C234" s="1" t="s">
        <v>26</v>
      </c>
      <c r="D234" s="1"/>
      <c r="E234" s="1" t="s">
        <v>33</v>
      </c>
      <c r="F234" s="1"/>
      <c r="G234" s="1" t="s">
        <v>329</v>
      </c>
      <c r="H234" s="1" t="s">
        <v>33</v>
      </c>
      <c r="I234" s="1"/>
      <c r="J234" s="1">
        <v>1960</v>
      </c>
      <c r="K234" s="1"/>
      <c r="L234" s="1"/>
      <c r="M234" s="1"/>
      <c r="N234" s="1"/>
      <c r="O234" s="9" t="s">
        <v>26</v>
      </c>
      <c r="P234" s="5"/>
      <c r="Q234" s="9" t="s">
        <v>26</v>
      </c>
      <c r="R234" s="1"/>
      <c r="S234" s="3" t="s">
        <v>328</v>
      </c>
      <c r="T234" s="4" t="s">
        <v>26</v>
      </c>
      <c r="U234" s="5"/>
      <c r="V234" s="5"/>
      <c r="W234" s="5"/>
    </row>
    <row r="235" spans="1:23" ht="12.75" customHeight="1" x14ac:dyDescent="0.25">
      <c r="A235" s="1" t="s">
        <v>330</v>
      </c>
      <c r="B235" s="7"/>
      <c r="C235" s="1" t="s">
        <v>26</v>
      </c>
      <c r="D235" s="1"/>
      <c r="E235" s="1" t="s">
        <v>33</v>
      </c>
      <c r="F235" s="1"/>
      <c r="G235" s="1" t="s">
        <v>331</v>
      </c>
      <c r="H235" s="1" t="s">
        <v>33</v>
      </c>
      <c r="I235" s="1"/>
      <c r="J235" s="1"/>
      <c r="K235" s="1"/>
      <c r="L235" s="1"/>
      <c r="M235" s="1"/>
      <c r="N235" s="1"/>
      <c r="O235" s="9" t="s">
        <v>26</v>
      </c>
      <c r="P235" s="5"/>
      <c r="Q235" s="9" t="s">
        <v>26</v>
      </c>
      <c r="R235" s="1"/>
      <c r="S235" s="3" t="s">
        <v>328</v>
      </c>
      <c r="T235" s="4" t="s">
        <v>26</v>
      </c>
      <c r="U235" s="5"/>
      <c r="V235" s="5"/>
      <c r="W235" s="5"/>
    </row>
    <row r="236" spans="1:23" ht="12.75" customHeight="1" x14ac:dyDescent="0.25">
      <c r="A236" s="21" t="s">
        <v>332</v>
      </c>
      <c r="B236" s="7" t="s">
        <v>333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9" t="s">
        <v>26</v>
      </c>
      <c r="P236" s="5"/>
      <c r="Q236" s="9" t="s">
        <v>26</v>
      </c>
      <c r="R236" s="1"/>
      <c r="S236" s="3" t="s">
        <v>25</v>
      </c>
      <c r="T236" s="4" t="s">
        <v>26</v>
      </c>
      <c r="U236" s="5"/>
      <c r="V236" s="5"/>
      <c r="W236" s="5"/>
    </row>
    <row r="237" spans="1:23" ht="12.75" customHeight="1" x14ac:dyDescent="0.25">
      <c r="A237" s="21" t="s">
        <v>334</v>
      </c>
      <c r="B237" s="7" t="s">
        <v>335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9" t="s">
        <v>26</v>
      </c>
      <c r="P237" s="5"/>
      <c r="Q237" s="9" t="s">
        <v>26</v>
      </c>
      <c r="R237" s="1"/>
      <c r="S237" s="3" t="s">
        <v>325</v>
      </c>
      <c r="T237" s="4" t="s">
        <v>26</v>
      </c>
      <c r="U237" s="5"/>
      <c r="V237" s="5"/>
      <c r="W237" s="5"/>
    </row>
    <row r="238" spans="1:23" ht="12.75" customHeight="1" x14ac:dyDescent="0.25">
      <c r="A238" s="21" t="s">
        <v>336</v>
      </c>
      <c r="B238" s="7" t="s">
        <v>337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9" t="s">
        <v>26</v>
      </c>
      <c r="P238" s="5"/>
      <c r="Q238" s="9" t="s">
        <v>26</v>
      </c>
      <c r="R238" s="1"/>
      <c r="S238" s="3" t="s">
        <v>325</v>
      </c>
      <c r="T238" s="4" t="s">
        <v>26</v>
      </c>
      <c r="U238" s="5"/>
      <c r="V238" s="5"/>
      <c r="W238" s="5"/>
    </row>
    <row r="239" spans="1:23" ht="12.75" customHeight="1" x14ac:dyDescent="0.25">
      <c r="A239" s="23" t="str">
        <f>HYPERLINK("http://www.worldcat.org/oclc/760089066","Gold Coast, Ashanti, and Northern Territories Ordinances")</f>
        <v>Gold Coast, Ashanti, and Northern Territories Ordinances</v>
      </c>
      <c r="B239" s="7" t="s">
        <v>338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9" t="s">
        <v>26</v>
      </c>
      <c r="P239" s="5"/>
      <c r="Q239" s="9" t="s">
        <v>26</v>
      </c>
      <c r="R239" s="1"/>
      <c r="S239" s="3" t="s">
        <v>339</v>
      </c>
      <c r="T239" s="4" t="s">
        <v>26</v>
      </c>
      <c r="U239" s="5"/>
      <c r="V239" s="5"/>
      <c r="W239" s="5"/>
    </row>
    <row r="240" spans="1:23" ht="12.75" customHeight="1" x14ac:dyDescent="0.25">
      <c r="A240" s="21" t="s">
        <v>340</v>
      </c>
      <c r="B240" s="7" t="s">
        <v>341</v>
      </c>
      <c r="C240" s="1"/>
      <c r="D240" s="1"/>
      <c r="E240" s="1"/>
      <c r="F240" s="1"/>
      <c r="G240" s="1"/>
      <c r="H240" s="1"/>
      <c r="I240" s="1"/>
      <c r="J240" s="1"/>
      <c r="K240" s="1"/>
      <c r="L240" s="1" t="s">
        <v>342</v>
      </c>
      <c r="M240" s="1"/>
      <c r="N240" s="1"/>
      <c r="O240" s="9" t="s">
        <v>26</v>
      </c>
      <c r="P240" s="5"/>
      <c r="Q240" s="9" t="s">
        <v>26</v>
      </c>
      <c r="R240" s="1"/>
      <c r="S240" s="3" t="s">
        <v>339</v>
      </c>
      <c r="T240" s="4" t="s">
        <v>26</v>
      </c>
      <c r="U240" s="5"/>
      <c r="V240" s="5"/>
      <c r="W240" s="5"/>
    </row>
    <row r="241" spans="1:23" ht="12.75" customHeight="1" x14ac:dyDescent="0.25">
      <c r="A241" s="21" t="s">
        <v>343</v>
      </c>
      <c r="B241" s="7" t="s">
        <v>344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9" t="s">
        <v>26</v>
      </c>
      <c r="P241" s="5"/>
      <c r="Q241" s="9" t="s">
        <v>26</v>
      </c>
      <c r="R241" s="1"/>
      <c r="S241" s="3" t="s">
        <v>25</v>
      </c>
      <c r="T241" s="4" t="s">
        <v>26</v>
      </c>
      <c r="U241" s="5"/>
      <c r="V241" s="5"/>
      <c r="W241" s="5"/>
    </row>
    <row r="242" spans="1:23" ht="12.75" customHeight="1" x14ac:dyDescent="0.25">
      <c r="A242" s="7" t="s">
        <v>51</v>
      </c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5"/>
      <c r="Q242" s="5"/>
      <c r="R242" s="1"/>
      <c r="S242" s="1"/>
      <c r="T242" s="5"/>
      <c r="U242" s="5"/>
      <c r="V242" s="5"/>
      <c r="W242" s="5"/>
    </row>
    <row r="243" spans="1:23" ht="13.5" customHeight="1" x14ac:dyDescent="0.25">
      <c r="A243" s="1" t="s">
        <v>345</v>
      </c>
      <c r="B243" s="1" t="s">
        <v>346</v>
      </c>
      <c r="C243" s="1"/>
      <c r="D243" s="1"/>
      <c r="E243" s="1"/>
      <c r="F243" s="1"/>
      <c r="G243" s="1"/>
      <c r="H243" s="1"/>
      <c r="I243" s="1"/>
      <c r="J243" s="1"/>
      <c r="K243" s="1"/>
      <c r="L243" s="1" t="s">
        <v>347</v>
      </c>
      <c r="M243" s="1"/>
      <c r="N243" s="1"/>
      <c r="O243" s="34" t="s">
        <v>348</v>
      </c>
      <c r="P243" s="5"/>
      <c r="Q243" s="5" t="s">
        <v>347</v>
      </c>
      <c r="R243" s="1"/>
      <c r="S243" s="3" t="s">
        <v>349</v>
      </c>
      <c r="T243" s="4" t="s">
        <v>349</v>
      </c>
      <c r="U243" s="5"/>
      <c r="V243" s="5"/>
      <c r="W243" s="5"/>
    </row>
    <row r="244" spans="1:23" ht="13.5" customHeight="1" x14ac:dyDescent="0.25">
      <c r="A244" s="8" t="str">
        <f>HYPERLINK("http://www.worldcat.org/oclc/654542240","West African Law Reports")</f>
        <v>West African Law Reports</v>
      </c>
      <c r="B244" s="1" t="s">
        <v>350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9" t="s">
        <v>350</v>
      </c>
      <c r="P244" s="5"/>
      <c r="Q244" s="5" t="s">
        <v>26</v>
      </c>
      <c r="R244" s="1"/>
      <c r="S244" s="3" t="s">
        <v>351</v>
      </c>
      <c r="T244" s="4" t="s">
        <v>26</v>
      </c>
      <c r="U244" s="5"/>
      <c r="V244" s="5"/>
      <c r="W244" s="5"/>
    </row>
    <row r="245" spans="1:23" ht="13.5" customHeight="1" x14ac:dyDescent="0.25">
      <c r="A245" s="1" t="s">
        <v>352</v>
      </c>
      <c r="B245" s="1" t="s">
        <v>353</v>
      </c>
      <c r="C245" s="1" t="s">
        <v>354</v>
      </c>
      <c r="D245" s="1" t="s">
        <v>355</v>
      </c>
      <c r="E245" s="1" t="s">
        <v>33</v>
      </c>
      <c r="F245" s="1"/>
      <c r="G245" s="1" t="s">
        <v>356</v>
      </c>
      <c r="H245" s="1" t="s">
        <v>33</v>
      </c>
      <c r="I245" s="1"/>
      <c r="J245" s="1" t="s">
        <v>357</v>
      </c>
      <c r="K245" s="1"/>
      <c r="L245" s="1" t="s">
        <v>358</v>
      </c>
      <c r="M245" s="35" t="s">
        <v>359</v>
      </c>
      <c r="N245" s="1"/>
      <c r="O245" s="9" t="s">
        <v>26</v>
      </c>
      <c r="P245" s="5"/>
      <c r="Q245" s="5" t="s">
        <v>26</v>
      </c>
      <c r="R245" s="1"/>
      <c r="S245" s="3" t="s">
        <v>360</v>
      </c>
      <c r="T245" s="4" t="s">
        <v>361</v>
      </c>
      <c r="U245" s="5"/>
      <c r="V245" s="5"/>
      <c r="W245" s="5"/>
    </row>
    <row r="246" spans="1:23" ht="13.5" customHeight="1" x14ac:dyDescent="0.25">
      <c r="A246" s="1" t="s">
        <v>362</v>
      </c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 t="s">
        <v>363</v>
      </c>
      <c r="M246" s="1"/>
      <c r="N246" s="1"/>
      <c r="O246" s="9" t="s">
        <v>26</v>
      </c>
      <c r="P246" s="5"/>
      <c r="Q246" s="5" t="s">
        <v>26</v>
      </c>
      <c r="R246" s="1"/>
      <c r="S246" s="3" t="s">
        <v>25</v>
      </c>
      <c r="T246" s="4" t="s">
        <v>364</v>
      </c>
      <c r="U246" s="5"/>
      <c r="V246" s="5"/>
      <c r="W246" s="5"/>
    </row>
    <row r="247" spans="1:23" ht="13.5" customHeight="1" x14ac:dyDescent="0.25">
      <c r="A247" s="36" t="s">
        <v>365</v>
      </c>
      <c r="B247" s="6" t="s">
        <v>366</v>
      </c>
      <c r="C247" s="1" t="s">
        <v>26</v>
      </c>
      <c r="D247" s="1" t="s">
        <v>367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9" t="s">
        <v>26</v>
      </c>
      <c r="P247" s="5"/>
      <c r="Q247" s="5" t="s">
        <v>26</v>
      </c>
      <c r="R247" s="1"/>
      <c r="S247" s="3" t="s">
        <v>360</v>
      </c>
      <c r="T247" s="4" t="s">
        <v>26</v>
      </c>
      <c r="U247" s="5"/>
      <c r="V247" s="5"/>
      <c r="W247" s="5"/>
    </row>
    <row r="248" spans="1:23" ht="13.5" customHeight="1" x14ac:dyDescent="0.25">
      <c r="A248" s="13" t="s">
        <v>368</v>
      </c>
      <c r="B248" s="13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5"/>
      <c r="Q248" s="15"/>
      <c r="R248" s="14"/>
      <c r="S248" s="14"/>
      <c r="T248" s="15"/>
      <c r="U248" s="15"/>
      <c r="V248" s="15"/>
      <c r="W248" s="15"/>
    </row>
    <row r="249" spans="1:23" ht="12.75" customHeight="1" x14ac:dyDescent="0.25">
      <c r="A249" s="7" t="s">
        <v>21</v>
      </c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5"/>
      <c r="Q249" s="5"/>
      <c r="R249" s="1"/>
      <c r="S249" s="1"/>
      <c r="T249" s="5"/>
      <c r="U249" s="5"/>
      <c r="V249" s="5"/>
      <c r="W249" s="5"/>
    </row>
    <row r="250" spans="1:23" ht="12.75" customHeight="1" x14ac:dyDescent="0.25">
      <c r="A250" s="8" t="str">
        <f>HYPERLINK("http://www.worldcat.org/oclc/472615338","Journal officiel de la République de Guinée")</f>
        <v>Journal officiel de la République de Guinée</v>
      </c>
      <c r="B250" s="1" t="s">
        <v>369</v>
      </c>
      <c r="C250" s="1" t="s">
        <v>370</v>
      </c>
      <c r="D250" s="1"/>
      <c r="E250" s="1" t="s">
        <v>33</v>
      </c>
      <c r="F250" s="1"/>
      <c r="G250" s="1"/>
      <c r="H250" s="1" t="s">
        <v>33</v>
      </c>
      <c r="I250" s="1"/>
      <c r="J250" s="1"/>
      <c r="K250" s="1"/>
      <c r="L250" s="1"/>
      <c r="M250" s="1"/>
      <c r="N250" s="1"/>
      <c r="O250" s="9" t="s">
        <v>26</v>
      </c>
      <c r="P250" s="5"/>
      <c r="Q250" s="9" t="s">
        <v>26</v>
      </c>
      <c r="R250" s="1"/>
      <c r="S250" s="3" t="s">
        <v>371</v>
      </c>
      <c r="T250" s="4" t="s">
        <v>26</v>
      </c>
      <c r="U250" s="5"/>
      <c r="V250" s="5"/>
      <c r="W250" s="5"/>
    </row>
    <row r="251" spans="1:23" ht="12.75" customHeight="1" x14ac:dyDescent="0.25">
      <c r="A251" s="23" t="str">
        <f>HYPERLINK("http://www.worldcat.org/oclc/191715658","Journal Officiel de la République Populaire Revolutionnaire de Guinée")</f>
        <v>Journal Officiel de la République Populaire Revolutionnaire de Guinée</v>
      </c>
      <c r="B251" s="7">
        <v>1984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9" t="s">
        <v>26</v>
      </c>
      <c r="P251" s="5"/>
      <c r="Q251" s="9" t="s">
        <v>26</v>
      </c>
      <c r="R251" s="1"/>
      <c r="S251" s="3" t="s">
        <v>25</v>
      </c>
      <c r="T251" s="4" t="s">
        <v>26</v>
      </c>
      <c r="U251" s="5"/>
      <c r="V251" s="5"/>
      <c r="W251" s="5"/>
    </row>
    <row r="252" spans="1:23" ht="12.75" customHeight="1" x14ac:dyDescent="0.25">
      <c r="A252" s="37" t="s">
        <v>372</v>
      </c>
      <c r="B252" s="7" t="s">
        <v>373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9" t="s">
        <v>26</v>
      </c>
      <c r="P252" s="5"/>
      <c r="Q252" s="9" t="s">
        <v>26</v>
      </c>
      <c r="R252" s="1"/>
      <c r="S252" s="3" t="s">
        <v>371</v>
      </c>
      <c r="T252" s="4" t="s">
        <v>26</v>
      </c>
      <c r="U252" s="5"/>
      <c r="V252" s="5"/>
      <c r="W252" s="5"/>
    </row>
    <row r="253" spans="1:23" ht="12.75" customHeight="1" x14ac:dyDescent="0.25">
      <c r="A253" s="21" t="s">
        <v>374</v>
      </c>
      <c r="B253" s="7" t="s">
        <v>375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9" t="s">
        <v>26</v>
      </c>
      <c r="P253" s="5"/>
      <c r="Q253" s="9" t="s">
        <v>26</v>
      </c>
      <c r="R253" s="1"/>
      <c r="S253" s="3" t="s">
        <v>25</v>
      </c>
      <c r="T253" s="4" t="s">
        <v>26</v>
      </c>
      <c r="U253" s="5"/>
      <c r="V253" s="5"/>
      <c r="W253" s="5"/>
    </row>
    <row r="254" spans="1:23" ht="12.75" customHeight="1" x14ac:dyDescent="0.25">
      <c r="A254" s="7" t="s">
        <v>42</v>
      </c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5"/>
      <c r="Q254" s="1"/>
      <c r="R254" s="1"/>
      <c r="S254" s="1"/>
      <c r="T254" s="5"/>
      <c r="U254" s="5"/>
      <c r="V254" s="5"/>
      <c r="W254" s="5"/>
    </row>
    <row r="255" spans="1:23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5"/>
      <c r="Q255" s="1"/>
      <c r="R255" s="1"/>
      <c r="S255" s="1"/>
      <c r="T255" s="5"/>
      <c r="U255" s="5"/>
      <c r="V255" s="5"/>
      <c r="W255" s="5"/>
    </row>
    <row r="256" spans="1:23" ht="12.75" customHeight="1" x14ac:dyDescent="0.25">
      <c r="A256" s="7" t="s">
        <v>62</v>
      </c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5"/>
      <c r="Q256" s="1"/>
      <c r="R256" s="1"/>
      <c r="S256" s="1"/>
      <c r="T256" s="5"/>
      <c r="U256" s="5"/>
      <c r="V256" s="5"/>
      <c r="W256" s="5"/>
    </row>
    <row r="257" spans="1:23" ht="12.75" customHeight="1" x14ac:dyDescent="0.25">
      <c r="A257" s="1" t="s">
        <v>376</v>
      </c>
      <c r="B257" s="1"/>
      <c r="C257" s="1" t="s">
        <v>377</v>
      </c>
      <c r="D257" s="1"/>
      <c r="E257" s="1" t="s">
        <v>33</v>
      </c>
      <c r="F257" s="1"/>
      <c r="G257" s="1"/>
      <c r="H257" s="1" t="s">
        <v>33</v>
      </c>
      <c r="I257" s="1"/>
      <c r="J257" s="1"/>
      <c r="K257" s="1"/>
      <c r="L257" s="1"/>
      <c r="M257" s="1"/>
      <c r="N257" s="1"/>
      <c r="O257" s="9" t="s">
        <v>26</v>
      </c>
      <c r="P257" s="5"/>
      <c r="Q257" s="9" t="s">
        <v>26</v>
      </c>
      <c r="R257" s="1"/>
      <c r="S257" s="3" t="s">
        <v>25</v>
      </c>
      <c r="T257" s="4" t="s">
        <v>26</v>
      </c>
      <c r="U257" s="5"/>
      <c r="V257" s="5"/>
      <c r="W257" s="5"/>
    </row>
    <row r="258" spans="1:23" ht="12.75" customHeight="1" x14ac:dyDescent="0.25">
      <c r="A258" s="7" t="s">
        <v>51</v>
      </c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5"/>
      <c r="Q258" s="5"/>
      <c r="R258" s="1"/>
      <c r="S258" s="1"/>
      <c r="T258" s="5"/>
      <c r="U258" s="5"/>
      <c r="V258" s="5"/>
      <c r="W258" s="5"/>
    </row>
    <row r="259" spans="1:23" ht="13.5" customHeight="1" x14ac:dyDescent="0.25">
      <c r="A259" s="7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5"/>
      <c r="Q259" s="5"/>
      <c r="R259" s="1"/>
      <c r="S259" s="1"/>
      <c r="T259" s="5"/>
      <c r="U259" s="5"/>
      <c r="V259" s="5"/>
      <c r="W259" s="5"/>
    </row>
    <row r="260" spans="1:23" ht="13.5" customHeight="1" x14ac:dyDescent="0.25">
      <c r="A260" s="13" t="s">
        <v>378</v>
      </c>
      <c r="B260" s="13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5"/>
      <c r="Q260" s="15"/>
      <c r="R260" s="14"/>
      <c r="S260" s="14"/>
      <c r="T260" s="15"/>
      <c r="U260" s="15"/>
      <c r="V260" s="15"/>
      <c r="W260" s="15"/>
    </row>
    <row r="261" spans="1:23" ht="12.75" customHeight="1" x14ac:dyDescent="0.25">
      <c r="A261" s="7" t="s">
        <v>21</v>
      </c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5"/>
      <c r="Q261" s="5"/>
      <c r="R261" s="1"/>
      <c r="S261" s="1"/>
      <c r="T261" s="5"/>
      <c r="U261" s="5"/>
      <c r="V261" s="5"/>
      <c r="W261" s="5"/>
    </row>
    <row r="262" spans="1:23" ht="12.75" customHeight="1" x14ac:dyDescent="0.25">
      <c r="A262" s="1" t="s">
        <v>379</v>
      </c>
      <c r="B262" s="1" t="s">
        <v>380</v>
      </c>
      <c r="C262" s="1" t="s">
        <v>26</v>
      </c>
      <c r="D262" s="1"/>
      <c r="E262" s="1" t="s">
        <v>33</v>
      </c>
      <c r="F262" s="1"/>
      <c r="G262" s="1"/>
      <c r="H262" s="1" t="s">
        <v>33</v>
      </c>
      <c r="I262" s="1"/>
      <c r="J262" s="1"/>
      <c r="K262" s="1"/>
      <c r="L262" s="1"/>
      <c r="M262" s="1"/>
      <c r="N262" s="1"/>
      <c r="O262" s="9" t="s">
        <v>26</v>
      </c>
      <c r="P262" s="5"/>
      <c r="Q262" s="9" t="s">
        <v>26</v>
      </c>
      <c r="R262" s="1"/>
      <c r="S262" s="3" t="s">
        <v>25</v>
      </c>
      <c r="T262" s="3" t="s">
        <v>25</v>
      </c>
      <c r="U262" s="5"/>
      <c r="V262" s="5"/>
      <c r="W262" s="5"/>
    </row>
    <row r="263" spans="1:23" ht="12.75" customHeight="1" x14ac:dyDescent="0.25">
      <c r="A263" s="21" t="s">
        <v>381</v>
      </c>
      <c r="B263" s="7" t="s">
        <v>382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9" t="s">
        <v>26</v>
      </c>
      <c r="P263" s="5"/>
      <c r="Q263" s="9" t="s">
        <v>26</v>
      </c>
      <c r="R263" s="1"/>
      <c r="S263" s="3" t="s">
        <v>25</v>
      </c>
      <c r="T263" s="3" t="s">
        <v>25</v>
      </c>
      <c r="U263" s="5"/>
      <c r="V263" s="5"/>
      <c r="W263" s="5"/>
    </row>
    <row r="264" spans="1:23" ht="12.75" customHeight="1" x14ac:dyDescent="0.25">
      <c r="A264" s="7" t="s">
        <v>42</v>
      </c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5"/>
      <c r="Q264" s="5"/>
      <c r="R264" s="1"/>
      <c r="S264" s="1"/>
      <c r="T264" s="5"/>
      <c r="U264" s="5"/>
      <c r="V264" s="5"/>
      <c r="W264" s="5"/>
    </row>
    <row r="265" spans="1:23" ht="12.75" customHeight="1" x14ac:dyDescent="0.25">
      <c r="A265" s="7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5"/>
      <c r="Q265" s="5"/>
      <c r="R265" s="1"/>
      <c r="S265" s="1"/>
      <c r="T265" s="5"/>
      <c r="U265" s="5"/>
      <c r="V265" s="5"/>
      <c r="W265" s="5"/>
    </row>
    <row r="266" spans="1:23" ht="12.75" customHeight="1" x14ac:dyDescent="0.25">
      <c r="A266" s="7" t="s">
        <v>62</v>
      </c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5"/>
      <c r="Q266" s="5"/>
      <c r="R266" s="1"/>
      <c r="S266" s="1"/>
      <c r="T266" s="5"/>
      <c r="U266" s="5"/>
      <c r="V266" s="5"/>
      <c r="W266" s="5"/>
    </row>
    <row r="267" spans="1:23" ht="12.75" customHeight="1" x14ac:dyDescent="0.25">
      <c r="A267" s="7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5"/>
      <c r="Q267" s="5"/>
      <c r="R267" s="1"/>
      <c r="S267" s="1"/>
      <c r="T267" s="5"/>
      <c r="U267" s="5"/>
      <c r="V267" s="5"/>
      <c r="W267" s="5"/>
    </row>
    <row r="268" spans="1:23" ht="12.75" customHeight="1" x14ac:dyDescent="0.25">
      <c r="A268" s="7" t="s">
        <v>51</v>
      </c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5"/>
      <c r="Q268" s="5"/>
      <c r="R268" s="1"/>
      <c r="S268" s="1"/>
      <c r="T268" s="5"/>
      <c r="U268" s="5"/>
      <c r="V268" s="5"/>
      <c r="W268" s="5"/>
    </row>
    <row r="269" spans="1:23" ht="13.5" customHeight="1" x14ac:dyDescent="0.25">
      <c r="A269" s="7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5"/>
      <c r="Q269" s="5"/>
      <c r="R269" s="1"/>
      <c r="S269" s="1"/>
      <c r="T269" s="5"/>
      <c r="U269" s="5"/>
      <c r="V269" s="5"/>
      <c r="W269" s="5"/>
    </row>
    <row r="270" spans="1:23" ht="13.5" customHeight="1" x14ac:dyDescent="0.25">
      <c r="A270" s="13" t="s">
        <v>383</v>
      </c>
      <c r="B270" s="13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5"/>
      <c r="Q270" s="15"/>
      <c r="R270" s="14"/>
      <c r="S270" s="14"/>
      <c r="T270" s="15"/>
      <c r="U270" s="15"/>
      <c r="V270" s="15"/>
      <c r="W270" s="15"/>
    </row>
    <row r="271" spans="1:23" ht="12.75" customHeight="1" x14ac:dyDescent="0.25">
      <c r="A271" s="7" t="s">
        <v>21</v>
      </c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5"/>
      <c r="Q271" s="5"/>
      <c r="R271" s="1"/>
      <c r="S271" s="1"/>
      <c r="T271" s="5"/>
      <c r="U271" s="5"/>
      <c r="V271" s="5"/>
      <c r="W271" s="5"/>
    </row>
    <row r="272" spans="1:23" ht="12.75" customHeight="1" x14ac:dyDescent="0.25">
      <c r="A272" s="1" t="s">
        <v>384</v>
      </c>
      <c r="B272" s="1" t="s">
        <v>385</v>
      </c>
      <c r="C272" s="1" t="s">
        <v>386</v>
      </c>
      <c r="D272" s="1"/>
      <c r="E272" s="1" t="s">
        <v>33</v>
      </c>
      <c r="F272" s="1"/>
      <c r="G272" s="1"/>
      <c r="H272" s="1" t="s">
        <v>33</v>
      </c>
      <c r="I272" s="1"/>
      <c r="J272" s="1"/>
      <c r="K272" s="1"/>
      <c r="L272" s="1"/>
      <c r="M272" s="1"/>
      <c r="N272" s="1"/>
      <c r="O272" s="9" t="s">
        <v>26</v>
      </c>
      <c r="P272" s="5"/>
      <c r="Q272" s="9" t="s">
        <v>26</v>
      </c>
      <c r="R272" s="1"/>
      <c r="S272" s="3" t="s">
        <v>387</v>
      </c>
      <c r="T272" s="4" t="s">
        <v>26</v>
      </c>
      <c r="U272" s="5"/>
      <c r="V272" s="5"/>
      <c r="W272" s="5"/>
    </row>
    <row r="273" spans="1:23" ht="12.75" customHeight="1" x14ac:dyDescent="0.25">
      <c r="A273" s="23" t="str">
        <f>HYPERLINK("http://www.worldcat.org/oclc/12747785","Official Gazette of the Colony of Kenya and the East Africa Protectorate")</f>
        <v>Official Gazette of the Colony of Kenya and the East Africa Protectorate</v>
      </c>
      <c r="B273" s="7" t="s">
        <v>388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9" t="s">
        <v>26</v>
      </c>
      <c r="P273" s="5"/>
      <c r="Q273" s="9" t="s">
        <v>26</v>
      </c>
      <c r="R273" s="1"/>
      <c r="S273" s="3" t="s">
        <v>25</v>
      </c>
      <c r="T273" s="4" t="s">
        <v>26</v>
      </c>
      <c r="U273" s="5"/>
      <c r="V273" s="5"/>
      <c r="W273" s="5"/>
    </row>
    <row r="274" spans="1:23" ht="12.75" customHeight="1" x14ac:dyDescent="0.25">
      <c r="A274" s="21" t="s">
        <v>389</v>
      </c>
      <c r="B274" s="7" t="s">
        <v>390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9" t="s">
        <v>26</v>
      </c>
      <c r="P274" s="5"/>
      <c r="Q274" s="9" t="s">
        <v>26</v>
      </c>
      <c r="R274" s="1"/>
      <c r="S274" s="3" t="s">
        <v>25</v>
      </c>
      <c r="T274" s="4" t="s">
        <v>26</v>
      </c>
      <c r="U274" s="5"/>
      <c r="V274" s="5"/>
      <c r="W274" s="5"/>
    </row>
    <row r="275" spans="1:23" ht="12.75" customHeight="1" x14ac:dyDescent="0.25">
      <c r="A275" s="21" t="s">
        <v>391</v>
      </c>
      <c r="B275" s="7" t="s">
        <v>392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9" t="s">
        <v>26</v>
      </c>
      <c r="P275" s="5"/>
      <c r="Q275" s="9" t="s">
        <v>26</v>
      </c>
      <c r="R275" s="1"/>
      <c r="S275" s="3" t="s">
        <v>25</v>
      </c>
      <c r="T275" s="4" t="s">
        <v>26</v>
      </c>
      <c r="U275" s="5"/>
      <c r="V275" s="5"/>
      <c r="W275" s="5"/>
    </row>
    <row r="276" spans="1:23" ht="12.75" customHeight="1" x14ac:dyDescent="0.25">
      <c r="A276" s="7" t="s">
        <v>42</v>
      </c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5"/>
      <c r="Q276" s="5"/>
      <c r="R276" s="1"/>
      <c r="S276" s="1"/>
      <c r="T276" s="5"/>
      <c r="U276" s="5"/>
      <c r="V276" s="5"/>
      <c r="W276" s="5"/>
    </row>
    <row r="277" spans="1:23" ht="12.75" customHeight="1" x14ac:dyDescent="0.25">
      <c r="A277" s="1" t="s">
        <v>393</v>
      </c>
      <c r="B277" s="1" t="s">
        <v>394</v>
      </c>
      <c r="C277" s="1" t="s">
        <v>395</v>
      </c>
      <c r="D277" s="1"/>
      <c r="E277" s="1" t="s">
        <v>396</v>
      </c>
      <c r="F277" s="1"/>
      <c r="G277" s="1"/>
      <c r="H277" s="1" t="s">
        <v>33</v>
      </c>
      <c r="I277" s="1"/>
      <c r="J277" s="1" t="s">
        <v>397</v>
      </c>
      <c r="K277" s="1"/>
      <c r="L277" s="1" t="s">
        <v>398</v>
      </c>
      <c r="M277" s="1"/>
      <c r="N277" s="1"/>
      <c r="O277" s="9" t="s">
        <v>26</v>
      </c>
      <c r="P277" s="5"/>
      <c r="Q277" s="1" t="s">
        <v>399</v>
      </c>
      <c r="R277" s="1"/>
      <c r="S277" s="3" t="s">
        <v>400</v>
      </c>
      <c r="T277" s="4" t="s">
        <v>26</v>
      </c>
      <c r="U277" s="5"/>
      <c r="V277" s="5"/>
      <c r="W277" s="5"/>
    </row>
    <row r="278" spans="1:23" ht="12.75" customHeight="1" x14ac:dyDescent="0.25">
      <c r="A278" s="23" t="str">
        <f>HYPERLINK("http://www.worldcat.org/oclc/877228771","Laws of Kenya in force on…")</f>
        <v>Laws of Kenya in force on…</v>
      </c>
      <c r="B278" s="7" t="s">
        <v>401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9" t="s">
        <v>26</v>
      </c>
      <c r="P278" s="5"/>
      <c r="Q278" s="9" t="s">
        <v>26</v>
      </c>
      <c r="R278" s="1"/>
      <c r="S278" s="3" t="s">
        <v>402</v>
      </c>
      <c r="T278" s="4" t="s">
        <v>26</v>
      </c>
      <c r="U278" s="5"/>
      <c r="V278" s="5"/>
      <c r="W278" s="5"/>
    </row>
    <row r="279" spans="1:23" ht="12.75" customHeight="1" x14ac:dyDescent="0.25">
      <c r="A279" s="21" t="s">
        <v>403</v>
      </c>
      <c r="B279" s="7" t="s">
        <v>404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9" t="s">
        <v>26</v>
      </c>
      <c r="P279" s="5"/>
      <c r="Q279" s="9" t="s">
        <v>26</v>
      </c>
      <c r="R279" s="1"/>
      <c r="S279" s="22">
        <v>1924</v>
      </c>
      <c r="T279" s="4" t="s">
        <v>26</v>
      </c>
      <c r="U279" s="5"/>
      <c r="V279" s="5"/>
      <c r="W279" s="5"/>
    </row>
    <row r="280" spans="1:23" ht="12.75" customHeight="1" x14ac:dyDescent="0.25">
      <c r="A280" s="7" t="s">
        <v>62</v>
      </c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5"/>
      <c r="Q280" s="1"/>
      <c r="R280" s="1"/>
      <c r="S280" s="1"/>
      <c r="T280" s="5"/>
      <c r="U280" s="5"/>
      <c r="V280" s="5"/>
      <c r="W280" s="5"/>
    </row>
    <row r="281" spans="1:23" ht="12.75" customHeight="1" x14ac:dyDescent="0.25">
      <c r="A281" s="21" t="s">
        <v>405</v>
      </c>
      <c r="B281" s="17" t="s">
        <v>406</v>
      </c>
      <c r="C281" s="1" t="s">
        <v>26</v>
      </c>
      <c r="D281" s="1"/>
      <c r="E281" s="1"/>
      <c r="F281" s="1"/>
      <c r="G281" s="1"/>
      <c r="H281" s="1" t="s">
        <v>33</v>
      </c>
      <c r="I281" s="1"/>
      <c r="J281" s="1"/>
      <c r="K281" s="1"/>
      <c r="L281" s="1"/>
      <c r="M281" s="1"/>
      <c r="N281" s="1"/>
      <c r="O281" s="9" t="s">
        <v>26</v>
      </c>
      <c r="P281" s="5"/>
      <c r="Q281" s="9" t="s">
        <v>26</v>
      </c>
      <c r="R281" s="1"/>
      <c r="S281" s="3" t="s">
        <v>407</v>
      </c>
      <c r="T281" s="4" t="s">
        <v>26</v>
      </c>
      <c r="U281" s="5"/>
      <c r="V281" s="5"/>
      <c r="W281" s="5"/>
    </row>
    <row r="282" spans="1:23" ht="12.75" customHeight="1" x14ac:dyDescent="0.25">
      <c r="A282" s="21" t="s">
        <v>343</v>
      </c>
      <c r="B282" s="7" t="s">
        <v>408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9" t="s">
        <v>26</v>
      </c>
      <c r="P282" s="5"/>
      <c r="Q282" s="9" t="s">
        <v>26</v>
      </c>
      <c r="R282" s="1"/>
      <c r="S282" s="22">
        <v>1927</v>
      </c>
      <c r="T282" s="4" t="s">
        <v>26</v>
      </c>
      <c r="U282" s="5"/>
      <c r="V282" s="5"/>
      <c r="W282" s="5"/>
    </row>
    <row r="283" spans="1:23" ht="12.75" customHeight="1" x14ac:dyDescent="0.25">
      <c r="A283" s="23" t="str">
        <f>HYPERLINK("http://www.worldcat.org/oclc/73445860","Ordinances Enacted during the year… (Colony &amp; Protectorate of Kenya)")</f>
        <v>Ordinances Enacted during the year… (Colony &amp; Protectorate of Kenya)</v>
      </c>
      <c r="B283" s="7" t="s">
        <v>409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9" t="s">
        <v>26</v>
      </c>
      <c r="P283" s="5"/>
      <c r="Q283" s="9" t="s">
        <v>26</v>
      </c>
      <c r="R283" s="1"/>
      <c r="S283" s="3" t="s">
        <v>410</v>
      </c>
      <c r="T283" s="4" t="s">
        <v>26</v>
      </c>
      <c r="U283" s="5"/>
      <c r="V283" s="5"/>
      <c r="W283" s="5"/>
    </row>
    <row r="284" spans="1:23" ht="12.75" customHeight="1" x14ac:dyDescent="0.25">
      <c r="A284" s="21" t="s">
        <v>411</v>
      </c>
      <c r="B284" s="7" t="s">
        <v>412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9" t="s">
        <v>26</v>
      </c>
      <c r="P284" s="5"/>
      <c r="Q284" s="9" t="s">
        <v>26</v>
      </c>
      <c r="R284" s="1"/>
      <c r="S284" s="3" t="s">
        <v>409</v>
      </c>
      <c r="T284" s="4" t="s">
        <v>26</v>
      </c>
      <c r="U284" s="5"/>
      <c r="V284" s="5"/>
      <c r="W284" s="5"/>
    </row>
    <row r="285" spans="1:23" ht="12.75" customHeight="1" x14ac:dyDescent="0.25">
      <c r="A285" s="23" t="str">
        <f>HYPERLINK("http://www.worldcat.org/oclc/892807410","Ordinances &amp; Regulations (East Africa Protectorate)")</f>
        <v>Ordinances &amp; Regulations (East Africa Protectorate)</v>
      </c>
      <c r="B285" s="7" t="s">
        <v>413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9" t="s">
        <v>26</v>
      </c>
      <c r="P285" s="5"/>
      <c r="Q285" s="9" t="s">
        <v>26</v>
      </c>
      <c r="R285" s="1"/>
      <c r="S285" s="3" t="s">
        <v>25</v>
      </c>
      <c r="T285" s="4" t="s">
        <v>26</v>
      </c>
      <c r="U285" s="5"/>
      <c r="V285" s="5"/>
      <c r="W285" s="5"/>
    </row>
    <row r="286" spans="1:23" ht="12.75" customHeight="1" x14ac:dyDescent="0.25">
      <c r="A286" s="7" t="s">
        <v>51</v>
      </c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5"/>
      <c r="Q286" s="1"/>
      <c r="R286" s="1"/>
      <c r="S286" s="1"/>
      <c r="T286" s="5"/>
      <c r="U286" s="5"/>
      <c r="V286" s="5"/>
      <c r="W286" s="5"/>
    </row>
    <row r="287" spans="1:23" ht="12.75" customHeight="1" x14ac:dyDescent="0.25">
      <c r="A287" s="1" t="s">
        <v>414</v>
      </c>
      <c r="B287" s="1" t="s">
        <v>415</v>
      </c>
      <c r="C287" s="1"/>
      <c r="D287" s="1"/>
      <c r="E287" s="1"/>
      <c r="F287" s="1"/>
      <c r="G287" s="1"/>
      <c r="H287" s="1"/>
      <c r="I287" s="1"/>
      <c r="J287" s="1"/>
      <c r="K287" s="1"/>
      <c r="L287" s="1" t="s">
        <v>416</v>
      </c>
      <c r="M287" s="1"/>
      <c r="N287" s="1"/>
      <c r="O287" s="9" t="s">
        <v>26</v>
      </c>
      <c r="P287" s="5"/>
      <c r="Q287" s="9" t="s">
        <v>26</v>
      </c>
      <c r="R287" s="1"/>
      <c r="S287" s="3" t="s">
        <v>417</v>
      </c>
      <c r="T287" s="4" t="s">
        <v>26</v>
      </c>
      <c r="U287" s="5"/>
      <c r="V287" s="5"/>
      <c r="W287" s="5"/>
    </row>
    <row r="288" spans="1:23" ht="12.75" customHeight="1" x14ac:dyDescent="0.25">
      <c r="A288" s="8" t="str">
        <f>HYPERLINK("http://www.worldcat.org/oclc/708507318","Kenya Law Reports: KLR Monthly")</f>
        <v>Kenya Law Reports: KLR Monthly</v>
      </c>
      <c r="B288" s="1" t="s">
        <v>418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9" t="s">
        <v>26</v>
      </c>
      <c r="P288" s="5"/>
      <c r="Q288" s="9" t="s">
        <v>26</v>
      </c>
      <c r="R288" s="1"/>
      <c r="S288" s="3" t="s">
        <v>419</v>
      </c>
      <c r="T288" s="4" t="s">
        <v>26</v>
      </c>
      <c r="U288" s="5"/>
      <c r="V288" s="5"/>
      <c r="W288" s="5"/>
    </row>
    <row r="289" spans="1:23" ht="12.75" customHeight="1" x14ac:dyDescent="0.25">
      <c r="A289" s="1" t="s">
        <v>420</v>
      </c>
      <c r="B289" s="1" t="s">
        <v>421</v>
      </c>
      <c r="C289" s="1" t="s">
        <v>422</v>
      </c>
      <c r="D289" s="1"/>
      <c r="E289" s="1" t="s">
        <v>33</v>
      </c>
      <c r="F289" s="1"/>
      <c r="G289" s="1"/>
      <c r="H289" s="1" t="s">
        <v>423</v>
      </c>
      <c r="I289" s="1"/>
      <c r="J289" s="1" t="s">
        <v>424</v>
      </c>
      <c r="K289" s="1"/>
      <c r="L289" s="1" t="s">
        <v>425</v>
      </c>
      <c r="M289" s="1"/>
      <c r="N289" s="1"/>
      <c r="O289" s="9" t="s">
        <v>26</v>
      </c>
      <c r="P289" s="5"/>
      <c r="Q289" s="9" t="s">
        <v>26</v>
      </c>
      <c r="R289" s="1"/>
      <c r="S289" s="3" t="s">
        <v>426</v>
      </c>
      <c r="T289" s="4" t="s">
        <v>427</v>
      </c>
      <c r="U289" s="5"/>
      <c r="V289" s="5"/>
      <c r="W289" s="5"/>
    </row>
    <row r="290" spans="1:23" ht="13.5" customHeight="1" x14ac:dyDescent="0.25">
      <c r="A290" s="8" t="str">
        <f>HYPERLINK("http://www.worldcat.org/oclc/22996476","Decisions of the Court of Appeal for Kenya.")</f>
        <v>Decisions of the Court of Appeal for Kenya.</v>
      </c>
      <c r="B290" s="1" t="s">
        <v>428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9" t="s">
        <v>26</v>
      </c>
      <c r="P290" s="5"/>
      <c r="Q290" s="9" t="s">
        <v>26</v>
      </c>
      <c r="R290" s="1"/>
      <c r="S290" s="3" t="s">
        <v>429</v>
      </c>
      <c r="T290" s="4" t="s">
        <v>26</v>
      </c>
      <c r="U290" s="5"/>
      <c r="V290" s="5"/>
      <c r="W290" s="5"/>
    </row>
    <row r="291" spans="1:23" ht="13.5" customHeight="1" x14ac:dyDescent="0.25">
      <c r="A291" s="1" t="s">
        <v>430</v>
      </c>
      <c r="B291" s="1" t="s">
        <v>431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9" t="s">
        <v>432</v>
      </c>
      <c r="P291" s="5"/>
      <c r="Q291" s="9" t="s">
        <v>26</v>
      </c>
      <c r="R291" s="1"/>
      <c r="S291" s="3" t="s">
        <v>433</v>
      </c>
      <c r="T291" s="4" t="s">
        <v>431</v>
      </c>
      <c r="U291" s="5"/>
      <c r="V291" s="5"/>
      <c r="W291" s="5"/>
    </row>
    <row r="292" spans="1:23" ht="13.5" customHeight="1" x14ac:dyDescent="0.25">
      <c r="A292" s="8" t="str">
        <f>HYPERLINK("http://www.worldcat.org/oclc/634620883","Law Reports Containing Decisions of the Court of Appeal for Eastern Africa…")</f>
        <v>Law Reports Containing Decisions of the Court of Appeal for Eastern Africa…</v>
      </c>
      <c r="B292" s="1" t="s">
        <v>434</v>
      </c>
      <c r="C292" s="1"/>
      <c r="D292" s="1"/>
      <c r="E292" s="1"/>
      <c r="F292" s="1"/>
      <c r="G292" s="1"/>
      <c r="H292" s="1"/>
      <c r="I292" s="1"/>
      <c r="J292" s="1"/>
      <c r="K292" s="1"/>
      <c r="L292" s="1" t="s">
        <v>435</v>
      </c>
      <c r="M292" s="1"/>
      <c r="N292" s="1"/>
      <c r="O292" s="9" t="s">
        <v>26</v>
      </c>
      <c r="P292" s="5"/>
      <c r="Q292" s="9" t="s">
        <v>26</v>
      </c>
      <c r="R292" s="1"/>
      <c r="S292" s="3" t="s">
        <v>436</v>
      </c>
      <c r="T292" s="4" t="s">
        <v>26</v>
      </c>
      <c r="U292" s="5"/>
      <c r="V292" s="5"/>
      <c r="W292" s="5"/>
    </row>
    <row r="293" spans="1:23" ht="13.5" customHeight="1" x14ac:dyDescent="0.25">
      <c r="A293" s="1" t="s">
        <v>437</v>
      </c>
      <c r="B293" s="1" t="s">
        <v>438</v>
      </c>
      <c r="C293" s="1"/>
      <c r="D293" s="1"/>
      <c r="E293" s="1"/>
      <c r="F293" s="1"/>
      <c r="G293" s="1"/>
      <c r="H293" s="1"/>
      <c r="I293" s="1"/>
      <c r="J293" s="1"/>
      <c r="K293" s="1"/>
      <c r="L293" s="1" t="s">
        <v>439</v>
      </c>
      <c r="M293" s="1"/>
      <c r="N293" s="1"/>
      <c r="O293" s="9" t="s">
        <v>26</v>
      </c>
      <c r="P293" s="5"/>
      <c r="Q293" s="1" t="s">
        <v>440</v>
      </c>
      <c r="R293" s="1"/>
      <c r="S293" s="3" t="s">
        <v>441</v>
      </c>
      <c r="T293" s="4" t="s">
        <v>26</v>
      </c>
      <c r="U293" s="5"/>
      <c r="V293" s="5"/>
      <c r="W293" s="5"/>
    </row>
    <row r="294" spans="1:23" ht="13.5" customHeight="1" x14ac:dyDescent="0.25">
      <c r="A294" s="1" t="s">
        <v>442</v>
      </c>
      <c r="B294" s="1" t="s">
        <v>443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9" t="s">
        <v>26</v>
      </c>
      <c r="P294" s="5"/>
      <c r="Q294" s="9" t="s">
        <v>26</v>
      </c>
      <c r="R294" s="1"/>
      <c r="S294" s="3" t="s">
        <v>25</v>
      </c>
      <c r="T294" s="4" t="s">
        <v>26</v>
      </c>
      <c r="U294" s="5"/>
      <c r="V294" s="5"/>
      <c r="W294" s="5"/>
    </row>
    <row r="295" spans="1:23" ht="13.5" customHeight="1" x14ac:dyDescent="0.25">
      <c r="A295" s="1" t="s">
        <v>444</v>
      </c>
      <c r="B295" s="1" t="s">
        <v>443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9" t="s">
        <v>26</v>
      </c>
      <c r="P295" s="5"/>
      <c r="Q295" s="9" t="s">
        <v>26</v>
      </c>
      <c r="R295" s="1"/>
      <c r="S295" s="3" t="s">
        <v>445</v>
      </c>
      <c r="T295" s="4" t="s">
        <v>26</v>
      </c>
      <c r="U295" s="5"/>
      <c r="V295" s="5"/>
      <c r="W295" s="5"/>
    </row>
    <row r="296" spans="1:23" ht="13.5" customHeight="1" x14ac:dyDescent="0.25">
      <c r="A296" s="8" t="str">
        <f>HYPERLINK("http://www.worldcat.org/oclc/27476701","Law Weekly Reports")</f>
        <v>Law Weekly Reports</v>
      </c>
      <c r="B296" s="1" t="s">
        <v>446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9" t="s">
        <v>26</v>
      </c>
      <c r="P296" s="5"/>
      <c r="Q296" s="9" t="s">
        <v>26</v>
      </c>
      <c r="R296" s="1"/>
      <c r="S296" s="3" t="s">
        <v>25</v>
      </c>
      <c r="T296" s="4" t="s">
        <v>26</v>
      </c>
      <c r="U296" s="5"/>
      <c r="V296" s="5"/>
      <c r="W296" s="5"/>
    </row>
    <row r="297" spans="1:23" ht="13.5" customHeight="1" x14ac:dyDescent="0.25">
      <c r="A297" s="1" t="s">
        <v>447</v>
      </c>
      <c r="B297" s="1"/>
      <c r="C297" s="1" t="s">
        <v>26</v>
      </c>
      <c r="D297" s="1" t="s">
        <v>448</v>
      </c>
      <c r="E297" s="1" t="s">
        <v>33</v>
      </c>
      <c r="F297" s="1"/>
      <c r="G297" s="1"/>
      <c r="H297" s="1" t="s">
        <v>33</v>
      </c>
      <c r="I297" s="1"/>
      <c r="J297" s="1" t="s">
        <v>449</v>
      </c>
      <c r="K297" s="1"/>
      <c r="L297" s="1"/>
      <c r="M297" s="1"/>
      <c r="N297" s="1"/>
      <c r="O297" s="9" t="s">
        <v>26</v>
      </c>
      <c r="P297" s="5"/>
      <c r="Q297" s="9" t="s">
        <v>26</v>
      </c>
      <c r="R297" s="1"/>
      <c r="S297" s="3" t="s">
        <v>450</v>
      </c>
      <c r="T297" s="4" t="s">
        <v>26</v>
      </c>
      <c r="U297" s="5"/>
      <c r="V297" s="5"/>
      <c r="W297" s="5"/>
    </row>
    <row r="298" spans="1:23" ht="13.5" customHeight="1" x14ac:dyDescent="0.25">
      <c r="A298" s="13" t="s">
        <v>451</v>
      </c>
      <c r="B298" s="13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5"/>
      <c r="Q298" s="15"/>
      <c r="R298" s="14"/>
      <c r="S298" s="14"/>
      <c r="T298" s="15"/>
      <c r="U298" s="15"/>
      <c r="V298" s="15"/>
      <c r="W298" s="15"/>
    </row>
    <row r="299" spans="1:23" ht="12.75" customHeight="1" x14ac:dyDescent="0.25">
      <c r="A299" s="7" t="s">
        <v>21</v>
      </c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5"/>
      <c r="Q299" s="5"/>
      <c r="R299" s="1"/>
      <c r="S299" s="1"/>
      <c r="T299" s="5"/>
      <c r="U299" s="5"/>
      <c r="V299" s="5"/>
      <c r="W299" s="5"/>
    </row>
    <row r="300" spans="1:23" ht="12.75" customHeight="1" x14ac:dyDescent="0.25">
      <c r="A300" s="21" t="s">
        <v>452</v>
      </c>
      <c r="B300" s="7" t="s">
        <v>453</v>
      </c>
      <c r="C300" s="1" t="s">
        <v>26</v>
      </c>
      <c r="D300" s="1"/>
      <c r="E300" s="1" t="s">
        <v>33</v>
      </c>
      <c r="F300" s="1"/>
      <c r="G300" s="1"/>
      <c r="H300" s="1" t="s">
        <v>33</v>
      </c>
      <c r="I300" s="1"/>
      <c r="J300" s="1"/>
      <c r="K300" s="1"/>
      <c r="L300" s="1"/>
      <c r="M300" s="1"/>
      <c r="N300" s="1"/>
      <c r="O300" s="9" t="s">
        <v>26</v>
      </c>
      <c r="P300" s="5"/>
      <c r="Q300" s="5" t="s">
        <v>26</v>
      </c>
      <c r="R300" s="1"/>
      <c r="S300" s="3" t="s">
        <v>454</v>
      </c>
      <c r="T300" s="4" t="s">
        <v>26</v>
      </c>
      <c r="U300" s="5"/>
      <c r="V300" s="5"/>
      <c r="W300" s="5"/>
    </row>
    <row r="301" spans="1:23" ht="12.75" customHeight="1" x14ac:dyDescent="0.25">
      <c r="A301" s="23" t="str">
        <f>HYPERLINK("http://www.worldcat.org/oclc/223192257","Official Gazette of the High Commissioner for Basutoland, the Bechuanaland Protectorate, and Swaziland")</f>
        <v>Official Gazette of the High Commissioner for Basutoland, the Bechuanaland Protectorate, and Swaziland</v>
      </c>
      <c r="B301" s="7" t="s">
        <v>455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38" t="str">
        <f>HYPERLINK("https://wrlc-hu.primo.exlibrisgroup.com/permalink/01WRLC_HOW/1rsumgl/alma9996851083604109","(closest match)  The High Commission Territories law reports : Decisions of the High courts and Special courts of Basutoland, the Bechuanaland Protectorate and Swaziland, 1926-1953")</f>
        <v>(closest match)  The High Commission Territories law reports : Decisions of the High courts and Special courts of Basutoland, the Bechuanaland Protectorate and Swaziland, 1926-1953</v>
      </c>
      <c r="P301" s="5"/>
      <c r="Q301" s="5" t="s">
        <v>26</v>
      </c>
      <c r="R301" s="1"/>
      <c r="S301" s="3" t="s">
        <v>456</v>
      </c>
      <c r="T301" s="4" t="s">
        <v>26</v>
      </c>
      <c r="U301" s="5"/>
      <c r="V301" s="5"/>
      <c r="W301" s="5"/>
    </row>
    <row r="302" spans="1:23" ht="12.75" customHeight="1" x14ac:dyDescent="0.25">
      <c r="A302" s="23" t="str">
        <f>HYPERLINK("http://www.worldcat.org/oclc/173828130","Official Gazette of the High Commissioner for South Africa")</f>
        <v>Official Gazette of the High Commissioner for South Africa</v>
      </c>
      <c r="B302" s="7" t="s">
        <v>455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9" t="s">
        <v>26</v>
      </c>
      <c r="P302" s="5"/>
      <c r="Q302" s="5" t="s">
        <v>26</v>
      </c>
      <c r="R302" s="1"/>
      <c r="S302" s="3" t="s">
        <v>456</v>
      </c>
      <c r="T302" s="4" t="s">
        <v>26</v>
      </c>
      <c r="U302" s="5"/>
      <c r="V302" s="5"/>
      <c r="W302" s="5"/>
    </row>
    <row r="303" spans="1:23" ht="12.75" customHeight="1" x14ac:dyDescent="0.25">
      <c r="A303" s="7" t="s">
        <v>42</v>
      </c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5"/>
      <c r="Q303" s="5"/>
      <c r="R303" s="1"/>
      <c r="S303" s="1"/>
      <c r="T303" s="5"/>
      <c r="U303" s="5"/>
      <c r="V303" s="5"/>
      <c r="W303" s="5"/>
    </row>
    <row r="304" spans="1:23" ht="12.75" customHeight="1" x14ac:dyDescent="0.25">
      <c r="A304" s="23" t="str">
        <f>HYPERLINK("http://www.worldcat.org/oclc/416987709","Laws of Lesotho")</f>
        <v>Laws of Lesotho</v>
      </c>
      <c r="B304" s="7" t="s">
        <v>457</v>
      </c>
      <c r="C304" s="1" t="s">
        <v>26</v>
      </c>
      <c r="D304" s="1"/>
      <c r="E304" s="1" t="s">
        <v>33</v>
      </c>
      <c r="F304" s="1"/>
      <c r="G304" s="1"/>
      <c r="H304" s="1" t="s">
        <v>33</v>
      </c>
      <c r="I304" s="1"/>
      <c r="J304" s="1" t="s">
        <v>458</v>
      </c>
      <c r="K304" s="1"/>
      <c r="L304" s="1"/>
      <c r="M304" s="1"/>
      <c r="N304" s="1"/>
      <c r="O304" s="9" t="s">
        <v>26</v>
      </c>
      <c r="P304" s="5"/>
      <c r="Q304" s="5" t="s">
        <v>26</v>
      </c>
      <c r="R304" s="1"/>
      <c r="S304" s="3" t="s">
        <v>459</v>
      </c>
      <c r="T304" s="4" t="s">
        <v>26</v>
      </c>
      <c r="U304" s="5"/>
      <c r="V304" s="5"/>
      <c r="W304" s="5"/>
    </row>
    <row r="305" spans="1:23" ht="12.75" customHeight="1" x14ac:dyDescent="0.25">
      <c r="A305" s="23" t="str">
        <f>HYPERLINK("http://www.worldcat.org/oclc/416986924","Laws of Basutoland")</f>
        <v>Laws of Basutoland</v>
      </c>
      <c r="B305" s="7" t="s">
        <v>460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9" t="s">
        <v>26</v>
      </c>
      <c r="P305" s="5"/>
      <c r="Q305" s="1" t="s">
        <v>461</v>
      </c>
      <c r="R305" s="1"/>
      <c r="S305" s="3" t="s">
        <v>462</v>
      </c>
      <c r="T305" s="4" t="s">
        <v>26</v>
      </c>
      <c r="U305" s="5"/>
      <c r="V305" s="5"/>
      <c r="W305" s="5"/>
    </row>
    <row r="306" spans="1:23" ht="12.75" customHeight="1" x14ac:dyDescent="0.25">
      <c r="A306" s="23" t="str">
        <f>HYPERLINK("http://www.worldcat.org/oclc/36389172","Revised Edition of the Laws of Basutoland in force on…")</f>
        <v>Revised Edition of the Laws of Basutoland in force on…</v>
      </c>
      <c r="B306" s="7" t="s">
        <v>463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9" t="s">
        <v>26</v>
      </c>
      <c r="P306" s="5"/>
      <c r="Q306" s="1" t="s">
        <v>461</v>
      </c>
      <c r="R306" s="1"/>
      <c r="S306" s="3" t="s">
        <v>25</v>
      </c>
      <c r="T306" s="4" t="s">
        <v>26</v>
      </c>
      <c r="U306" s="5"/>
      <c r="V306" s="5"/>
      <c r="W306" s="5"/>
    </row>
    <row r="307" spans="1:23" ht="12.75" customHeight="1" x14ac:dyDescent="0.25">
      <c r="A307" s="7" t="s">
        <v>62</v>
      </c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5"/>
      <c r="Q307" s="5"/>
      <c r="R307" s="1"/>
      <c r="S307" s="1"/>
      <c r="T307" s="5"/>
      <c r="U307" s="5"/>
      <c r="V307" s="5"/>
      <c r="W307" s="5"/>
    </row>
    <row r="308" spans="1:23" ht="12.75" customHeight="1" x14ac:dyDescent="0.25">
      <c r="A308" s="21" t="s">
        <v>464</v>
      </c>
      <c r="B308" s="7" t="s">
        <v>465</v>
      </c>
      <c r="C308" s="1" t="s">
        <v>26</v>
      </c>
      <c r="D308" s="1"/>
      <c r="E308" s="1"/>
      <c r="F308" s="1"/>
      <c r="G308" s="1"/>
      <c r="H308" s="1" t="s">
        <v>33</v>
      </c>
      <c r="I308" s="1"/>
      <c r="J308" s="1"/>
      <c r="K308" s="1"/>
      <c r="L308" s="1"/>
      <c r="M308" s="1"/>
      <c r="N308" s="1"/>
      <c r="O308" s="9" t="s">
        <v>26</v>
      </c>
      <c r="P308" s="5"/>
      <c r="Q308" s="9" t="s">
        <v>26</v>
      </c>
      <c r="R308" s="1"/>
      <c r="S308" s="3" t="s">
        <v>25</v>
      </c>
      <c r="T308" s="4" t="s">
        <v>26</v>
      </c>
      <c r="U308" s="5"/>
      <c r="V308" s="5"/>
      <c r="W308" s="5"/>
    </row>
    <row r="309" spans="1:23" ht="12.75" customHeight="1" x14ac:dyDescent="0.25">
      <c r="A309" s="21" t="s">
        <v>466</v>
      </c>
      <c r="B309" s="7" t="s">
        <v>467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9" t="s">
        <v>26</v>
      </c>
      <c r="P309" s="5"/>
      <c r="Q309" s="9" t="s">
        <v>26</v>
      </c>
      <c r="R309" s="1"/>
      <c r="S309" s="22">
        <v>1960</v>
      </c>
      <c r="T309" s="4" t="s">
        <v>26</v>
      </c>
      <c r="U309" s="5"/>
      <c r="V309" s="5"/>
      <c r="W309" s="5"/>
    </row>
    <row r="310" spans="1:23" ht="12.75" customHeight="1" x14ac:dyDescent="0.25">
      <c r="A310" s="21" t="s">
        <v>468</v>
      </c>
      <c r="B310" s="7" t="s">
        <v>469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9" t="s">
        <v>26</v>
      </c>
      <c r="P310" s="5"/>
      <c r="Q310" s="9" t="s">
        <v>26</v>
      </c>
      <c r="R310" s="1"/>
      <c r="S310" s="22">
        <v>1960</v>
      </c>
      <c r="T310" s="4" t="s">
        <v>26</v>
      </c>
      <c r="U310" s="5"/>
      <c r="V310" s="5"/>
      <c r="W310" s="5"/>
    </row>
    <row r="311" spans="1:23" ht="12.75" customHeight="1" x14ac:dyDescent="0.25">
      <c r="A311" s="7" t="s">
        <v>51</v>
      </c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5"/>
      <c r="Q311" s="1"/>
      <c r="R311" s="1"/>
      <c r="S311" s="1"/>
      <c r="T311" s="5"/>
      <c r="U311" s="5"/>
      <c r="V311" s="5"/>
      <c r="W311" s="5"/>
    </row>
    <row r="312" spans="1:23" ht="13.5" customHeight="1" x14ac:dyDescent="0.25">
      <c r="A312" s="23" t="s">
        <v>470</v>
      </c>
      <c r="B312" s="7" t="s">
        <v>471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9" t="s">
        <v>26</v>
      </c>
      <c r="P312" s="5"/>
      <c r="Q312" s="9" t="s">
        <v>26</v>
      </c>
      <c r="R312" s="1"/>
      <c r="S312" s="3" t="s">
        <v>472</v>
      </c>
      <c r="T312" s="4" t="s">
        <v>26</v>
      </c>
      <c r="U312" s="5"/>
      <c r="V312" s="5"/>
      <c r="W312" s="5"/>
    </row>
    <row r="313" spans="1:23" ht="13.5" customHeight="1" x14ac:dyDescent="0.25">
      <c r="A313" s="23" t="s">
        <v>473</v>
      </c>
      <c r="B313" s="7" t="s">
        <v>474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9" t="s">
        <v>26</v>
      </c>
      <c r="P313" s="5"/>
      <c r="Q313" s="9" t="s">
        <v>26</v>
      </c>
      <c r="R313" s="1"/>
      <c r="S313" s="3" t="s">
        <v>474</v>
      </c>
      <c r="T313" s="4" t="s">
        <v>475</v>
      </c>
      <c r="U313" s="5"/>
      <c r="V313" s="5"/>
      <c r="W313" s="5"/>
    </row>
    <row r="314" spans="1:23" ht="13.5" customHeight="1" x14ac:dyDescent="0.25">
      <c r="A314" s="23" t="s">
        <v>476</v>
      </c>
      <c r="B314" s="7" t="s">
        <v>477</v>
      </c>
      <c r="C314" s="1" t="s">
        <v>478</v>
      </c>
      <c r="D314" s="1"/>
      <c r="E314" s="1" t="s">
        <v>33</v>
      </c>
      <c r="F314" s="1"/>
      <c r="G314" s="1"/>
      <c r="H314" s="1" t="s">
        <v>479</v>
      </c>
      <c r="I314" s="1"/>
      <c r="J314" s="1" t="s">
        <v>480</v>
      </c>
      <c r="K314" s="1"/>
      <c r="L314" s="1"/>
      <c r="M314" s="1"/>
      <c r="N314" s="1"/>
      <c r="O314" s="9" t="s">
        <v>26</v>
      </c>
      <c r="P314" s="5"/>
      <c r="Q314" s="9" t="s">
        <v>26</v>
      </c>
      <c r="R314" s="1"/>
      <c r="S314" s="3" t="s">
        <v>481</v>
      </c>
      <c r="T314" s="4" t="s">
        <v>26</v>
      </c>
      <c r="U314" s="5"/>
      <c r="V314" s="5"/>
      <c r="W314" s="5"/>
    </row>
    <row r="315" spans="1:23" ht="13.5" customHeight="1" x14ac:dyDescent="0.25">
      <c r="A315" s="13" t="s">
        <v>482</v>
      </c>
      <c r="B315" s="13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5"/>
      <c r="Q315" s="15"/>
      <c r="R315" s="14"/>
      <c r="S315" s="14"/>
      <c r="T315" s="15"/>
      <c r="U315" s="15"/>
      <c r="V315" s="15"/>
      <c r="W315" s="15"/>
    </row>
    <row r="316" spans="1:23" ht="12.75" customHeight="1" x14ac:dyDescent="0.25">
      <c r="A316" s="7" t="s">
        <v>21</v>
      </c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5"/>
      <c r="Q316" s="5"/>
      <c r="R316" s="1"/>
      <c r="S316" s="1"/>
      <c r="T316" s="5"/>
      <c r="U316" s="5"/>
      <c r="V316" s="5"/>
      <c r="W316" s="5"/>
    </row>
    <row r="317" spans="1:23" ht="12.75" customHeight="1" x14ac:dyDescent="0.25">
      <c r="A317" s="21" t="s">
        <v>483</v>
      </c>
      <c r="B317" s="21" t="s">
        <v>484</v>
      </c>
      <c r="C317" s="1" t="s">
        <v>26</v>
      </c>
      <c r="D317" s="1"/>
      <c r="E317" s="1" t="s">
        <v>33</v>
      </c>
      <c r="F317" s="1"/>
      <c r="G317" s="1"/>
      <c r="H317" s="1" t="s">
        <v>33</v>
      </c>
      <c r="I317" s="1"/>
      <c r="J317" s="1"/>
      <c r="K317" s="1"/>
      <c r="L317" s="1"/>
      <c r="M317" s="1"/>
      <c r="N317" s="1"/>
      <c r="O317" s="9" t="s">
        <v>26</v>
      </c>
      <c r="P317" s="5"/>
      <c r="Q317" s="5" t="s">
        <v>26</v>
      </c>
      <c r="R317" s="1"/>
      <c r="S317" s="39" t="s">
        <v>485</v>
      </c>
      <c r="T317" s="4" t="s">
        <v>26</v>
      </c>
      <c r="U317" s="5"/>
      <c r="V317" s="5"/>
      <c r="W317" s="5"/>
    </row>
    <row r="318" spans="1:23" ht="12.75" customHeight="1" x14ac:dyDescent="0.25">
      <c r="A318" s="7" t="s">
        <v>42</v>
      </c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5"/>
      <c r="Q318" s="5"/>
      <c r="R318" s="1"/>
      <c r="S318" s="3"/>
      <c r="T318" s="5"/>
      <c r="U318" s="5"/>
      <c r="V318" s="5"/>
      <c r="W318" s="5"/>
    </row>
    <row r="319" spans="1:23" ht="12.75" customHeight="1" x14ac:dyDescent="0.25">
      <c r="A319" s="23" t="str">
        <f>HYPERLINK("http://www.worldcat.org/oclc/42378749","Liberian codes revised. Publication of acts adopted by the Legislature of the Republic of Liberia")</f>
        <v>Liberian codes revised. Publication of acts adopted by the Legislature of the Republic of Liberia</v>
      </c>
      <c r="B319" s="21" t="s">
        <v>486</v>
      </c>
      <c r="C319" s="1" t="s">
        <v>487</v>
      </c>
      <c r="D319" s="1" t="s">
        <v>488</v>
      </c>
      <c r="E319" s="1">
        <v>1973</v>
      </c>
      <c r="F319" s="1"/>
      <c r="G319" s="1"/>
      <c r="H319" s="1" t="s">
        <v>33</v>
      </c>
      <c r="I319" s="1"/>
      <c r="J319" s="1">
        <v>1973</v>
      </c>
      <c r="K319" s="1"/>
      <c r="L319" s="1"/>
      <c r="M319" s="1"/>
      <c r="N319" s="1"/>
      <c r="O319" s="9" t="s">
        <v>26</v>
      </c>
      <c r="P319" s="5"/>
      <c r="Q319" s="5" t="s">
        <v>26</v>
      </c>
      <c r="R319" s="1"/>
      <c r="S319" s="3" t="s">
        <v>489</v>
      </c>
      <c r="T319" s="4" t="s">
        <v>26</v>
      </c>
      <c r="U319" s="5"/>
      <c r="V319" s="5"/>
      <c r="W319" s="5"/>
    </row>
    <row r="320" spans="1:23" ht="12.75" customHeight="1" x14ac:dyDescent="0.25">
      <c r="A320" s="21" t="s">
        <v>490</v>
      </c>
      <c r="B320" s="7" t="s">
        <v>491</v>
      </c>
      <c r="C320" s="1"/>
      <c r="D320" s="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9" t="s">
        <v>26</v>
      </c>
      <c r="P320" s="5"/>
      <c r="Q320" s="5" t="s">
        <v>492</v>
      </c>
      <c r="R320" s="1"/>
      <c r="S320" s="3" t="s">
        <v>493</v>
      </c>
      <c r="T320" s="4" t="s">
        <v>26</v>
      </c>
      <c r="U320" s="5"/>
      <c r="V320" s="5"/>
      <c r="W320" s="5"/>
    </row>
    <row r="321" spans="1:23" ht="12.75" customHeight="1" x14ac:dyDescent="0.25">
      <c r="A321" s="21" t="s">
        <v>494</v>
      </c>
      <c r="B321" s="7" t="s">
        <v>495</v>
      </c>
      <c r="C321" s="1"/>
      <c r="D321" s="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9" t="s">
        <v>496</v>
      </c>
      <c r="P321" s="5"/>
      <c r="Q321" s="1" t="s">
        <v>497</v>
      </c>
      <c r="R321" s="1"/>
      <c r="S321" s="3" t="s">
        <v>498</v>
      </c>
      <c r="T321" s="4" t="s">
        <v>26</v>
      </c>
      <c r="U321" s="5"/>
      <c r="V321" s="5"/>
      <c r="W321" s="5"/>
    </row>
    <row r="322" spans="1:23" ht="12.75" customHeight="1" x14ac:dyDescent="0.25">
      <c r="A322" s="7" t="s">
        <v>62</v>
      </c>
      <c r="B322" s="7"/>
      <c r="C322" s="1"/>
      <c r="D322" s="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5"/>
      <c r="Q322" s="5"/>
      <c r="R322" s="1"/>
      <c r="S322" s="1"/>
      <c r="T322" s="5"/>
      <c r="U322" s="5"/>
      <c r="V322" s="5"/>
      <c r="W322" s="5"/>
    </row>
    <row r="323" spans="1:23" ht="12.75" customHeight="1" x14ac:dyDescent="0.25">
      <c r="A323" s="21" t="s">
        <v>499</v>
      </c>
      <c r="B323" s="7" t="s">
        <v>500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9" t="s">
        <v>26</v>
      </c>
      <c r="P323" s="5"/>
      <c r="Q323" s="5"/>
      <c r="R323" s="1"/>
      <c r="S323" s="3" t="s">
        <v>501</v>
      </c>
      <c r="T323" s="4" t="s">
        <v>26</v>
      </c>
      <c r="U323" s="5"/>
      <c r="V323" s="5"/>
      <c r="W323" s="5"/>
    </row>
    <row r="324" spans="1:23" ht="12.75" customHeight="1" x14ac:dyDescent="0.25">
      <c r="A324" s="7" t="s">
        <v>51</v>
      </c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5"/>
      <c r="Q324" s="5"/>
      <c r="R324" s="1"/>
      <c r="S324" s="1"/>
      <c r="T324" s="5"/>
      <c r="U324" s="5"/>
      <c r="V324" s="5"/>
      <c r="W324" s="5"/>
    </row>
    <row r="325" spans="1:23" ht="13.5" customHeight="1" x14ac:dyDescent="0.25">
      <c r="A325" s="21" t="s">
        <v>502</v>
      </c>
      <c r="B325" s="21" t="s">
        <v>503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9" t="s">
        <v>26</v>
      </c>
      <c r="P325" s="5"/>
      <c r="Q325" s="5" t="s">
        <v>26</v>
      </c>
      <c r="R325" s="1"/>
      <c r="S325" s="3" t="s">
        <v>25</v>
      </c>
      <c r="T325" s="4" t="s">
        <v>26</v>
      </c>
      <c r="U325" s="5"/>
      <c r="V325" s="5"/>
      <c r="W325" s="5"/>
    </row>
    <row r="326" spans="1:23" ht="13.5" customHeight="1" x14ac:dyDescent="0.25">
      <c r="A326" s="21" t="s">
        <v>504</v>
      </c>
      <c r="B326" s="21" t="s">
        <v>505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9" t="s">
        <v>26</v>
      </c>
      <c r="P326" s="5"/>
      <c r="Q326" s="5" t="s">
        <v>26</v>
      </c>
      <c r="R326" s="1"/>
      <c r="S326" s="3" t="s">
        <v>25</v>
      </c>
      <c r="T326" s="4" t="s">
        <v>26</v>
      </c>
      <c r="U326" s="5"/>
      <c r="V326" s="5"/>
      <c r="W326" s="5"/>
    </row>
    <row r="327" spans="1:23" ht="13.5" customHeight="1" x14ac:dyDescent="0.25">
      <c r="A327" s="21" t="s">
        <v>506</v>
      </c>
      <c r="B327" s="21" t="s">
        <v>507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9" t="s">
        <v>26</v>
      </c>
      <c r="P327" s="5"/>
      <c r="Q327" s="5" t="s">
        <v>26</v>
      </c>
      <c r="R327" s="1"/>
      <c r="S327" s="3" t="s">
        <v>25</v>
      </c>
      <c r="T327" s="4" t="s">
        <v>26</v>
      </c>
      <c r="U327" s="5"/>
      <c r="V327" s="5"/>
      <c r="W327" s="5"/>
    </row>
    <row r="328" spans="1:23" ht="13.5" customHeight="1" x14ac:dyDescent="0.25">
      <c r="A328" s="21" t="s">
        <v>508</v>
      </c>
      <c r="B328" s="21" t="s">
        <v>509</v>
      </c>
      <c r="C328" s="1" t="s">
        <v>510</v>
      </c>
      <c r="D328" s="1" t="s">
        <v>511</v>
      </c>
      <c r="E328" s="1" t="s">
        <v>33</v>
      </c>
      <c r="F328" s="1"/>
      <c r="G328" s="1"/>
      <c r="H328" s="1" t="s">
        <v>33</v>
      </c>
      <c r="I328" s="1"/>
      <c r="J328" s="1" t="s">
        <v>512</v>
      </c>
      <c r="K328" s="1"/>
      <c r="L328" s="1"/>
      <c r="M328" s="1"/>
      <c r="N328" s="1"/>
      <c r="O328" s="40" t="s">
        <v>513</v>
      </c>
      <c r="P328" s="5"/>
      <c r="Q328" s="5" t="s">
        <v>514</v>
      </c>
      <c r="R328" s="1"/>
      <c r="S328" s="3" t="s">
        <v>515</v>
      </c>
      <c r="T328" s="4" t="s">
        <v>516</v>
      </c>
      <c r="U328" s="5"/>
      <c r="V328" s="5"/>
      <c r="W328" s="5"/>
    </row>
    <row r="329" spans="1:23" ht="13.5" customHeight="1" x14ac:dyDescent="0.25">
      <c r="A329" s="13" t="s">
        <v>517</v>
      </c>
      <c r="B329" s="13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5"/>
      <c r="Q329" s="15"/>
      <c r="R329" s="14"/>
      <c r="S329" s="14"/>
      <c r="T329" s="15"/>
      <c r="U329" s="15"/>
      <c r="V329" s="15"/>
      <c r="W329" s="15"/>
    </row>
    <row r="330" spans="1:23" ht="12.75" customHeight="1" x14ac:dyDescent="0.25">
      <c r="A330" s="7" t="s">
        <v>21</v>
      </c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5"/>
      <c r="Q330" s="5"/>
      <c r="R330" s="1"/>
      <c r="S330" s="1"/>
      <c r="T330" s="5"/>
      <c r="U330" s="5"/>
      <c r="V330" s="5"/>
      <c r="W330" s="5"/>
    </row>
    <row r="331" spans="1:23" ht="12.75" customHeight="1" x14ac:dyDescent="0.3">
      <c r="A331" s="8" t="str">
        <f>HYPERLINK("http://www.worldcat.org/oclc/45687784","Gazetim-Panjakan' ny Repoblikan' i Madagasikara = Journal Officiel de la République de Madagascar")</f>
        <v>Gazetim-Panjakan' ny Repoblikan' i Madagasikara = Journal Officiel de la République de Madagascar</v>
      </c>
      <c r="B331" s="1" t="s">
        <v>518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41" t="s">
        <v>26</v>
      </c>
      <c r="P331" s="5"/>
      <c r="Q331" s="5" t="s">
        <v>26</v>
      </c>
      <c r="R331" s="1"/>
      <c r="S331" s="3" t="s">
        <v>25</v>
      </c>
      <c r="T331" s="4" t="s">
        <v>25</v>
      </c>
      <c r="U331" s="5"/>
      <c r="V331" s="5"/>
      <c r="W331" s="5"/>
    </row>
    <row r="332" spans="1:23" ht="12.75" customHeight="1" x14ac:dyDescent="0.3">
      <c r="A332" s="23" t="str">
        <f>HYPERLINK("http://www.worldcat.org/oclc/19486405","Gazetim-panjakan ny Repoblika Demokratika Malagasay/Journal officiel de la République démocratique de Madagascar")</f>
        <v>Gazetim-panjakan ny Repoblika Demokratika Malagasay/Journal officiel de la République démocratique de Madagascar</v>
      </c>
      <c r="B332" s="1" t="s">
        <v>519</v>
      </c>
      <c r="C332" s="1" t="s">
        <v>520</v>
      </c>
      <c r="D332" s="1"/>
      <c r="E332" s="1" t="s">
        <v>33</v>
      </c>
      <c r="F332" s="1"/>
      <c r="G332" s="1"/>
      <c r="H332" s="1" t="s">
        <v>33</v>
      </c>
      <c r="I332" s="1"/>
      <c r="J332" s="1"/>
      <c r="K332" s="1"/>
      <c r="L332" s="1"/>
      <c r="M332" s="1"/>
      <c r="N332" s="1"/>
      <c r="O332" s="41" t="s">
        <v>26</v>
      </c>
      <c r="P332" s="5"/>
      <c r="Q332" s="5" t="s">
        <v>26</v>
      </c>
      <c r="R332" s="1"/>
      <c r="S332" s="3" t="s">
        <v>521</v>
      </c>
      <c r="T332" s="4" t="s">
        <v>25</v>
      </c>
      <c r="U332" s="5"/>
      <c r="V332" s="5"/>
      <c r="W332" s="5"/>
    </row>
    <row r="333" spans="1:23" ht="12.75" customHeight="1" x14ac:dyDescent="0.3">
      <c r="A333" s="21" t="s">
        <v>522</v>
      </c>
      <c r="B333" s="7" t="s">
        <v>58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41" t="s">
        <v>26</v>
      </c>
      <c r="P333" s="5"/>
      <c r="Q333" s="5" t="s">
        <v>26</v>
      </c>
      <c r="R333" s="1"/>
      <c r="S333" s="3" t="s">
        <v>521</v>
      </c>
      <c r="T333" s="4" t="s">
        <v>25</v>
      </c>
      <c r="U333" s="5"/>
      <c r="V333" s="5"/>
      <c r="W333" s="5"/>
    </row>
    <row r="334" spans="1:23" ht="12.75" customHeight="1" x14ac:dyDescent="0.3">
      <c r="A334" s="21" t="s">
        <v>523</v>
      </c>
      <c r="B334" s="7" t="s">
        <v>524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41" t="s">
        <v>26</v>
      </c>
      <c r="P334" s="5"/>
      <c r="Q334" s="1" t="s">
        <v>525</v>
      </c>
      <c r="R334" s="1"/>
      <c r="S334" s="3" t="s">
        <v>25</v>
      </c>
      <c r="T334" s="4" t="s">
        <v>25</v>
      </c>
      <c r="U334" s="5"/>
      <c r="V334" s="5"/>
      <c r="W334" s="5"/>
    </row>
    <row r="335" spans="1:23" ht="12.75" customHeight="1" x14ac:dyDescent="0.3">
      <c r="A335" s="1" t="s">
        <v>526</v>
      </c>
      <c r="B335" s="7">
        <v>1896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41" t="s">
        <v>26</v>
      </c>
      <c r="P335" s="5"/>
      <c r="Q335" s="5" t="s">
        <v>26</v>
      </c>
      <c r="R335" s="1"/>
      <c r="S335" s="3" t="s">
        <v>527</v>
      </c>
      <c r="T335" s="4" t="s">
        <v>25</v>
      </c>
      <c r="U335" s="5"/>
      <c r="V335" s="5"/>
      <c r="W335" s="5"/>
    </row>
    <row r="336" spans="1:23" ht="12.75" customHeight="1" x14ac:dyDescent="0.25">
      <c r="A336" s="7" t="s">
        <v>42</v>
      </c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5"/>
      <c r="Q336" s="5"/>
      <c r="R336" s="1"/>
      <c r="S336" s="1"/>
      <c r="T336" s="5"/>
      <c r="U336" s="5"/>
      <c r="V336" s="5"/>
      <c r="W336" s="5"/>
    </row>
    <row r="337" spans="1:23" ht="12.75" customHeight="1" x14ac:dyDescent="0.3">
      <c r="A337" s="1" t="s">
        <v>528</v>
      </c>
      <c r="B337" s="1" t="s">
        <v>529</v>
      </c>
      <c r="C337" s="1" t="s">
        <v>26</v>
      </c>
      <c r="D337" s="1"/>
      <c r="E337" s="1" t="s">
        <v>33</v>
      </c>
      <c r="F337" s="1"/>
      <c r="G337" s="1"/>
      <c r="H337" s="1" t="s">
        <v>33</v>
      </c>
      <c r="I337" s="1"/>
      <c r="J337" s="1" t="s">
        <v>530</v>
      </c>
      <c r="K337" s="1"/>
      <c r="L337" s="1"/>
      <c r="M337" s="1"/>
      <c r="N337" s="1"/>
      <c r="O337" s="41" t="s">
        <v>26</v>
      </c>
      <c r="P337" s="5"/>
      <c r="Q337" s="41" t="s">
        <v>26</v>
      </c>
      <c r="R337" s="1"/>
      <c r="S337" s="3" t="s">
        <v>25</v>
      </c>
      <c r="T337" s="4" t="s">
        <v>25</v>
      </c>
      <c r="U337" s="5"/>
      <c r="V337" s="5"/>
      <c r="W337" s="5"/>
    </row>
    <row r="338" spans="1:23" ht="12.75" customHeight="1" x14ac:dyDescent="0.25">
      <c r="A338" s="7" t="s">
        <v>62</v>
      </c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5"/>
      <c r="Q338" s="1"/>
      <c r="R338" s="1"/>
      <c r="S338" s="1"/>
      <c r="T338" s="5"/>
      <c r="U338" s="5"/>
      <c r="V338" s="5"/>
      <c r="W338" s="5"/>
    </row>
    <row r="339" spans="1:23" ht="12.75" customHeight="1" x14ac:dyDescent="0.25">
      <c r="A339" s="7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5"/>
      <c r="Q339" s="1"/>
      <c r="R339" s="1"/>
      <c r="S339" s="1"/>
      <c r="T339" s="5"/>
      <c r="U339" s="5"/>
      <c r="V339" s="5"/>
      <c r="W339" s="5"/>
    </row>
    <row r="340" spans="1:23" ht="12.75" customHeight="1" x14ac:dyDescent="0.25">
      <c r="A340" s="7" t="s">
        <v>51</v>
      </c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5"/>
      <c r="Q340" s="1"/>
      <c r="R340" s="1"/>
      <c r="S340" s="1"/>
      <c r="T340" s="5"/>
      <c r="U340" s="5"/>
      <c r="V340" s="5"/>
      <c r="W340" s="5"/>
    </row>
    <row r="341" spans="1:23" ht="13.5" customHeight="1" x14ac:dyDescent="0.3">
      <c r="A341" s="1" t="s">
        <v>531</v>
      </c>
      <c r="B341" s="1" t="s">
        <v>532</v>
      </c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41" t="s">
        <v>26</v>
      </c>
      <c r="P341" s="5"/>
      <c r="Q341" s="41" t="s">
        <v>26</v>
      </c>
      <c r="R341" s="1"/>
      <c r="S341" s="3" t="s">
        <v>25</v>
      </c>
      <c r="T341" s="4" t="s">
        <v>25</v>
      </c>
      <c r="U341" s="5"/>
      <c r="V341" s="5"/>
      <c r="W341" s="5"/>
    </row>
    <row r="342" spans="1:23" ht="13.5" customHeight="1" x14ac:dyDescent="0.3">
      <c r="A342" s="1" t="s">
        <v>533</v>
      </c>
      <c r="B342" s="1">
        <v>1975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41" t="s">
        <v>26</v>
      </c>
      <c r="P342" s="5"/>
      <c r="Q342" s="41" t="s">
        <v>26</v>
      </c>
      <c r="R342" s="1"/>
      <c r="S342" s="3" t="s">
        <v>25</v>
      </c>
      <c r="T342" s="4" t="s">
        <v>25</v>
      </c>
      <c r="U342" s="5"/>
      <c r="V342" s="5"/>
      <c r="W342" s="5"/>
    </row>
    <row r="343" spans="1:23" ht="13.5" customHeight="1" x14ac:dyDescent="0.3">
      <c r="A343" s="1" t="s">
        <v>534</v>
      </c>
      <c r="B343" s="1" t="s">
        <v>535</v>
      </c>
      <c r="C343" s="1" t="s">
        <v>26</v>
      </c>
      <c r="D343" s="1"/>
      <c r="E343" s="1" t="s">
        <v>33</v>
      </c>
      <c r="F343" s="1"/>
      <c r="G343" s="1"/>
      <c r="H343" s="1" t="s">
        <v>33</v>
      </c>
      <c r="I343" s="1"/>
      <c r="J343" s="1"/>
      <c r="K343" s="1"/>
      <c r="L343" s="1"/>
      <c r="M343" s="1"/>
      <c r="N343" s="1"/>
      <c r="O343" s="41" t="s">
        <v>26</v>
      </c>
      <c r="P343" s="5"/>
      <c r="Q343" s="41" t="s">
        <v>26</v>
      </c>
      <c r="R343" s="1"/>
      <c r="S343" s="3" t="s">
        <v>25</v>
      </c>
      <c r="T343" s="4" t="s">
        <v>25</v>
      </c>
      <c r="U343" s="5"/>
      <c r="V343" s="5"/>
      <c r="W343" s="5"/>
    </row>
    <row r="344" spans="1:23" ht="13.5" customHeight="1" x14ac:dyDescent="0.25">
      <c r="A344" s="13" t="s">
        <v>536</v>
      </c>
      <c r="B344" s="13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5"/>
      <c r="Q344" s="15"/>
      <c r="R344" s="14"/>
      <c r="S344" s="14"/>
      <c r="T344" s="15"/>
      <c r="U344" s="15"/>
      <c r="V344" s="15"/>
      <c r="W344" s="15"/>
    </row>
    <row r="345" spans="1:23" ht="12.75" customHeight="1" x14ac:dyDescent="0.25">
      <c r="A345" s="7" t="s">
        <v>21</v>
      </c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5"/>
      <c r="Q345" s="5"/>
      <c r="R345" s="1"/>
      <c r="S345" s="1"/>
      <c r="T345" s="5"/>
      <c r="U345" s="5"/>
      <c r="V345" s="5"/>
      <c r="W345" s="5"/>
    </row>
    <row r="346" spans="1:23" ht="12.75" customHeight="1" x14ac:dyDescent="0.3">
      <c r="A346" s="1" t="s">
        <v>537</v>
      </c>
      <c r="B346" s="1" t="s">
        <v>406</v>
      </c>
      <c r="C346" s="1" t="s">
        <v>26</v>
      </c>
      <c r="D346" s="1"/>
      <c r="E346" s="1" t="s">
        <v>538</v>
      </c>
      <c r="F346" s="1"/>
      <c r="G346" s="1"/>
      <c r="H346" s="1" t="s">
        <v>33</v>
      </c>
      <c r="I346" s="1"/>
      <c r="J346" s="1"/>
      <c r="K346" s="1"/>
      <c r="L346" s="1"/>
      <c r="M346" s="1"/>
      <c r="N346" s="1"/>
      <c r="O346" s="41" t="s">
        <v>26</v>
      </c>
      <c r="P346" s="5"/>
      <c r="Q346" s="41" t="s">
        <v>26</v>
      </c>
      <c r="R346" s="1"/>
      <c r="S346" s="1"/>
      <c r="T346" s="4" t="s">
        <v>539</v>
      </c>
      <c r="U346" s="5"/>
      <c r="V346" s="5"/>
      <c r="W346" s="5"/>
    </row>
    <row r="347" spans="1:23" ht="12.75" customHeight="1" x14ac:dyDescent="0.3">
      <c r="A347" s="23" t="str">
        <f>HYPERLINK("http://www.worldcat.org/oclc/931647799","Nyasaland Government Gazette")</f>
        <v>Nyasaland Government Gazette</v>
      </c>
      <c r="B347" s="7" t="s">
        <v>540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41" t="s">
        <v>26</v>
      </c>
      <c r="P347" s="5"/>
      <c r="Q347" s="41" t="s">
        <v>26</v>
      </c>
      <c r="R347" s="1"/>
      <c r="S347" s="3" t="s">
        <v>541</v>
      </c>
      <c r="T347" s="4" t="s">
        <v>25</v>
      </c>
      <c r="U347" s="5"/>
      <c r="V347" s="5"/>
      <c r="W347" s="5"/>
    </row>
    <row r="348" spans="1:23" ht="12.75" customHeight="1" x14ac:dyDescent="0.3">
      <c r="A348" s="21" t="s">
        <v>542</v>
      </c>
      <c r="B348" s="7" t="s">
        <v>543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5"/>
      <c r="O348" s="41" t="s">
        <v>26</v>
      </c>
      <c r="P348" s="5"/>
      <c r="Q348" s="41" t="s">
        <v>26</v>
      </c>
      <c r="R348" s="1"/>
      <c r="S348" s="3" t="s">
        <v>25</v>
      </c>
      <c r="T348" s="4" t="s">
        <v>25</v>
      </c>
      <c r="U348" s="5"/>
      <c r="V348" s="5"/>
      <c r="W348" s="5"/>
    </row>
    <row r="349" spans="1:23" ht="12.75" customHeight="1" x14ac:dyDescent="0.3">
      <c r="A349" s="21" t="s">
        <v>544</v>
      </c>
      <c r="B349" s="7" t="s">
        <v>545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41" t="s">
        <v>26</v>
      </c>
      <c r="P349" s="5"/>
      <c r="Q349" s="41" t="s">
        <v>26</v>
      </c>
      <c r="R349" s="1"/>
      <c r="S349" s="3" t="s">
        <v>25</v>
      </c>
      <c r="T349" s="4" t="s">
        <v>25</v>
      </c>
      <c r="U349" s="5"/>
      <c r="V349" s="5"/>
      <c r="W349" s="5"/>
    </row>
    <row r="350" spans="1:23" ht="12.75" customHeight="1" x14ac:dyDescent="0.25">
      <c r="A350" s="7" t="s">
        <v>42</v>
      </c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5"/>
      <c r="Q350" s="1"/>
      <c r="R350" s="1"/>
      <c r="S350" s="1"/>
      <c r="T350" s="5"/>
      <c r="U350" s="5"/>
      <c r="V350" s="5"/>
      <c r="W350" s="5"/>
    </row>
    <row r="351" spans="1:23" ht="12.75" customHeight="1" x14ac:dyDescent="0.3">
      <c r="A351" s="1" t="s">
        <v>546</v>
      </c>
      <c r="B351" s="1" t="s">
        <v>547</v>
      </c>
      <c r="C351" s="1" t="s">
        <v>548</v>
      </c>
      <c r="D351" s="1"/>
      <c r="E351" s="1" t="s">
        <v>538</v>
      </c>
      <c r="F351" s="1"/>
      <c r="G351" s="1"/>
      <c r="H351" s="1" t="s">
        <v>549</v>
      </c>
      <c r="I351" s="1"/>
      <c r="J351" s="1" t="s">
        <v>550</v>
      </c>
      <c r="K351" s="1"/>
      <c r="L351" s="1"/>
      <c r="M351" s="1"/>
      <c r="N351" s="1"/>
      <c r="O351" s="41" t="s">
        <v>26</v>
      </c>
      <c r="P351" s="5"/>
      <c r="Q351" s="41" t="s">
        <v>26</v>
      </c>
      <c r="R351" s="1"/>
      <c r="S351" s="3" t="s">
        <v>551</v>
      </c>
      <c r="T351" s="4" t="s">
        <v>552</v>
      </c>
      <c r="U351" s="5"/>
      <c r="V351" s="5"/>
      <c r="W351" s="5"/>
    </row>
    <row r="352" spans="1:23" ht="12.75" customHeight="1" x14ac:dyDescent="0.3">
      <c r="A352" s="21" t="s">
        <v>553</v>
      </c>
      <c r="B352" s="7" t="s">
        <v>554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41" t="s">
        <v>26</v>
      </c>
      <c r="P352" s="5"/>
      <c r="Q352" s="41" t="s">
        <v>26</v>
      </c>
      <c r="R352" s="1"/>
      <c r="S352" s="3" t="s">
        <v>555</v>
      </c>
      <c r="T352" s="4" t="s">
        <v>25</v>
      </c>
      <c r="U352" s="5"/>
      <c r="V352" s="5"/>
      <c r="W352" s="5"/>
    </row>
    <row r="353" spans="1:23" ht="12.75" customHeight="1" x14ac:dyDescent="0.25">
      <c r="A353" s="7" t="s">
        <v>62</v>
      </c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5"/>
      <c r="Q353" s="1"/>
      <c r="R353" s="1"/>
      <c r="S353" s="1"/>
      <c r="T353" s="5"/>
      <c r="U353" s="5"/>
      <c r="V353" s="5"/>
      <c r="W353" s="5"/>
    </row>
    <row r="354" spans="1:23" ht="12.75" customHeight="1" x14ac:dyDescent="0.3">
      <c r="A354" s="1" t="s">
        <v>556</v>
      </c>
      <c r="B354" s="1" t="s">
        <v>557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41" t="s">
        <v>26</v>
      </c>
      <c r="P354" s="5"/>
      <c r="Q354" s="41" t="s">
        <v>26</v>
      </c>
      <c r="R354" s="1"/>
      <c r="S354" s="3" t="s">
        <v>25</v>
      </c>
      <c r="T354" s="4" t="s">
        <v>25</v>
      </c>
      <c r="U354" s="5"/>
      <c r="V354" s="5"/>
      <c r="W354" s="5"/>
    </row>
    <row r="355" spans="1:23" ht="12.75" customHeight="1" x14ac:dyDescent="0.3">
      <c r="A355" s="1" t="s">
        <v>558</v>
      </c>
      <c r="B355" s="1"/>
      <c r="C355" s="1" t="s">
        <v>26</v>
      </c>
      <c r="D355" s="1"/>
      <c r="E355" s="1" t="s">
        <v>33</v>
      </c>
      <c r="F355" s="1"/>
      <c r="G355" s="1"/>
      <c r="H355" s="1" t="s">
        <v>33</v>
      </c>
      <c r="I355" s="1"/>
      <c r="J355" s="1"/>
      <c r="K355" s="1"/>
      <c r="L355" s="1"/>
      <c r="M355" s="1"/>
      <c r="N355" s="1"/>
      <c r="O355" s="41" t="s">
        <v>26</v>
      </c>
      <c r="P355" s="5"/>
      <c r="Q355" s="41" t="s">
        <v>26</v>
      </c>
      <c r="R355" s="1"/>
      <c r="S355" s="3" t="s">
        <v>559</v>
      </c>
      <c r="T355" s="4" t="s">
        <v>25</v>
      </c>
      <c r="U355" s="5"/>
      <c r="V355" s="5"/>
      <c r="W355" s="5"/>
    </row>
    <row r="356" spans="1:23" ht="12.75" customHeight="1" x14ac:dyDescent="0.3">
      <c r="A356" s="21" t="s">
        <v>560</v>
      </c>
      <c r="B356" s="7" t="s">
        <v>561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41" t="s">
        <v>26</v>
      </c>
      <c r="P356" s="5"/>
      <c r="Q356" s="41" t="s">
        <v>26</v>
      </c>
      <c r="R356" s="1"/>
      <c r="S356" s="3" t="s">
        <v>25</v>
      </c>
      <c r="T356" s="4" t="s">
        <v>25</v>
      </c>
      <c r="U356" s="5"/>
      <c r="V356" s="5"/>
      <c r="W356" s="5"/>
    </row>
    <row r="357" spans="1:23" ht="12.75" customHeight="1" x14ac:dyDescent="0.3">
      <c r="A357" s="23" t="str">
        <f>HYPERLINK("http://www.worldcat.org/oclc/1124511063","Ordinances of the Nyasaland Protectorate")</f>
        <v>Ordinances of the Nyasaland Protectorate</v>
      </c>
      <c r="B357" s="7" t="s">
        <v>562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41" t="s">
        <v>26</v>
      </c>
      <c r="P357" s="5"/>
      <c r="Q357" s="41" t="s">
        <v>26</v>
      </c>
      <c r="R357" s="1"/>
      <c r="S357" s="3" t="s">
        <v>563</v>
      </c>
      <c r="T357" s="4" t="s">
        <v>25</v>
      </c>
      <c r="U357" s="5"/>
      <c r="V357" s="5"/>
      <c r="W357" s="5"/>
    </row>
    <row r="358" spans="1:23" ht="12.75" customHeight="1" x14ac:dyDescent="0.25">
      <c r="A358" s="21" t="s">
        <v>564</v>
      </c>
      <c r="B358" s="7" t="s">
        <v>565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5"/>
      <c r="Q358" s="1"/>
      <c r="R358" s="1"/>
      <c r="S358" s="22">
        <v>1928</v>
      </c>
      <c r="T358" s="4" t="s">
        <v>25</v>
      </c>
      <c r="U358" s="5"/>
      <c r="V358" s="5"/>
      <c r="W358" s="5"/>
    </row>
    <row r="359" spans="1:23" ht="12.75" customHeight="1" x14ac:dyDescent="0.3">
      <c r="A359" s="21" t="s">
        <v>566</v>
      </c>
      <c r="B359" s="7">
        <v>1905</v>
      </c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41" t="s">
        <v>26</v>
      </c>
      <c r="P359" s="5"/>
      <c r="Q359" s="41" t="s">
        <v>26</v>
      </c>
      <c r="R359" s="1"/>
      <c r="S359" s="1"/>
      <c r="T359" s="4" t="s">
        <v>25</v>
      </c>
      <c r="U359" s="5"/>
      <c r="V359" s="5"/>
      <c r="W359" s="5"/>
    </row>
    <row r="360" spans="1:23" ht="12.75" customHeight="1" x14ac:dyDescent="0.25">
      <c r="A360" s="7" t="s">
        <v>51</v>
      </c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5"/>
      <c r="Q360" s="5"/>
      <c r="R360" s="1"/>
      <c r="S360" s="1"/>
      <c r="T360" s="5"/>
      <c r="U360" s="5"/>
      <c r="V360" s="5"/>
      <c r="W360" s="5"/>
    </row>
    <row r="361" spans="1:23" ht="13.5" customHeight="1" x14ac:dyDescent="0.25">
      <c r="A361" s="1" t="s">
        <v>567</v>
      </c>
      <c r="B361" s="1" t="s">
        <v>568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38" t="str">
        <f>HYPERLINK("https://wrlc-hu.primo.exlibrisgroup.com/permalink/01WRLC_HOW/1rsumgl/alma9996839823604109","(closest match) Rhodesia and Nyasaland law reports")</f>
        <v>(closest match) Rhodesia and Nyasaland law reports</v>
      </c>
      <c r="P361" s="5"/>
      <c r="Q361" s="5" t="s">
        <v>26</v>
      </c>
      <c r="R361" s="1"/>
      <c r="S361" s="3" t="s">
        <v>25</v>
      </c>
      <c r="T361" s="4" t="s">
        <v>25</v>
      </c>
      <c r="U361" s="5"/>
      <c r="V361" s="5"/>
      <c r="W361" s="5"/>
    </row>
    <row r="362" spans="1:23" ht="13.5" customHeight="1" x14ac:dyDescent="0.3">
      <c r="A362" s="1" t="s">
        <v>569</v>
      </c>
      <c r="B362" s="1" t="s">
        <v>570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41" t="s">
        <v>26</v>
      </c>
      <c r="P362" s="5"/>
      <c r="Q362" s="5" t="s">
        <v>26</v>
      </c>
      <c r="R362" s="1"/>
      <c r="S362" s="3" t="s">
        <v>571</v>
      </c>
      <c r="T362" s="5"/>
      <c r="U362" s="5"/>
      <c r="V362" s="5"/>
      <c r="W362" s="5"/>
    </row>
    <row r="363" spans="1:23" ht="13.5" customHeight="1" x14ac:dyDescent="0.3">
      <c r="A363" s="1" t="s">
        <v>572</v>
      </c>
      <c r="B363" s="1" t="s">
        <v>573</v>
      </c>
      <c r="C363" s="1" t="s">
        <v>574</v>
      </c>
      <c r="D363" s="1"/>
      <c r="E363" s="1" t="s">
        <v>33</v>
      </c>
      <c r="F363" s="1"/>
      <c r="G363" s="1"/>
      <c r="H363" s="1" t="s">
        <v>575</v>
      </c>
      <c r="I363" s="1"/>
      <c r="J363" s="1" t="s">
        <v>576</v>
      </c>
      <c r="K363" s="1"/>
      <c r="L363" s="1"/>
      <c r="M363" s="1"/>
      <c r="N363" s="1"/>
      <c r="O363" s="41" t="s">
        <v>26</v>
      </c>
      <c r="P363" s="5"/>
      <c r="Q363" s="5" t="s">
        <v>26</v>
      </c>
      <c r="R363" s="1"/>
      <c r="S363" s="3" t="s">
        <v>577</v>
      </c>
      <c r="T363" s="42" t="s">
        <v>578</v>
      </c>
      <c r="U363" s="5"/>
      <c r="V363" s="5"/>
      <c r="W363" s="5"/>
    </row>
    <row r="364" spans="1:23" ht="13.5" customHeight="1" x14ac:dyDescent="0.25">
      <c r="A364" s="13" t="s">
        <v>579</v>
      </c>
      <c r="B364" s="13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5"/>
      <c r="Q364" s="15"/>
      <c r="R364" s="14"/>
      <c r="S364" s="14"/>
      <c r="T364" s="15"/>
      <c r="U364" s="15"/>
      <c r="V364" s="15"/>
      <c r="W364" s="15"/>
    </row>
    <row r="365" spans="1:23" ht="12.75" customHeight="1" x14ac:dyDescent="0.25">
      <c r="A365" s="7" t="s">
        <v>21</v>
      </c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5"/>
      <c r="Q365" s="5"/>
      <c r="R365" s="1"/>
      <c r="S365" s="1"/>
      <c r="T365" s="5"/>
      <c r="U365" s="5"/>
      <c r="V365" s="5"/>
      <c r="W365" s="5"/>
    </row>
    <row r="366" spans="1:23" ht="12.75" customHeight="1" x14ac:dyDescent="0.3">
      <c r="A366" s="8" t="str">
        <f>HYPERLINK("http://www.worldcat.org/oclc/183304147","Journal officiel de la République du Mali")</f>
        <v>Journal officiel de la République du Mali</v>
      </c>
      <c r="B366" s="7" t="s">
        <v>580</v>
      </c>
      <c r="C366" s="1" t="s">
        <v>26</v>
      </c>
      <c r="D366" s="1"/>
      <c r="E366" s="1" t="s">
        <v>33</v>
      </c>
      <c r="F366" s="1"/>
      <c r="G366" s="1"/>
      <c r="H366" s="1" t="s">
        <v>33</v>
      </c>
      <c r="I366" s="1"/>
      <c r="J366" s="1"/>
      <c r="K366" s="1"/>
      <c r="L366" s="1"/>
      <c r="M366" s="1"/>
      <c r="N366" s="1"/>
      <c r="O366" s="41" t="s">
        <v>26</v>
      </c>
      <c r="P366" s="5"/>
      <c r="Q366" s="5" t="s">
        <v>26</v>
      </c>
      <c r="R366" s="1"/>
      <c r="S366" s="3" t="s">
        <v>25</v>
      </c>
      <c r="T366" s="4" t="s">
        <v>25</v>
      </c>
      <c r="U366" s="5"/>
      <c r="V366" s="5"/>
      <c r="W366" s="5"/>
    </row>
    <row r="367" spans="1:23" ht="12.75" customHeight="1" x14ac:dyDescent="0.3">
      <c r="A367" s="23" t="str">
        <f>HYPERLINK("http://www.worldcat.org/oclc/45945290","Journal Officiel de la Fédération du Mali")</f>
        <v>Journal Officiel de la Fédération du Mali</v>
      </c>
      <c r="B367" s="7" t="s">
        <v>581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41" t="s">
        <v>26</v>
      </c>
      <c r="P367" s="5"/>
      <c r="Q367" s="5" t="s">
        <v>26</v>
      </c>
      <c r="R367" s="1"/>
      <c r="S367" s="3" t="s">
        <v>25</v>
      </c>
      <c r="T367" s="4" t="s">
        <v>25</v>
      </c>
      <c r="U367" s="5"/>
      <c r="V367" s="5"/>
      <c r="W367" s="5"/>
    </row>
    <row r="368" spans="1:23" ht="12.75" customHeight="1" x14ac:dyDescent="0.3">
      <c r="A368" s="21" t="s">
        <v>582</v>
      </c>
      <c r="B368" s="7">
        <v>1958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41" t="s">
        <v>26</v>
      </c>
      <c r="P368" s="5"/>
      <c r="Q368" s="41" t="s">
        <v>26</v>
      </c>
      <c r="R368" s="1"/>
      <c r="S368" s="3" t="s">
        <v>25</v>
      </c>
      <c r="T368" s="4" t="s">
        <v>25</v>
      </c>
      <c r="U368" s="5"/>
      <c r="V368" s="5"/>
      <c r="W368" s="5"/>
    </row>
    <row r="369" spans="1:23" ht="12.75" customHeight="1" x14ac:dyDescent="0.3">
      <c r="A369" s="21" t="s">
        <v>583</v>
      </c>
      <c r="B369" s="7" t="s">
        <v>584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41" t="s">
        <v>26</v>
      </c>
      <c r="P369" s="5"/>
      <c r="Q369" s="41" t="s">
        <v>26</v>
      </c>
      <c r="R369" s="1"/>
      <c r="S369" s="3" t="s">
        <v>25</v>
      </c>
      <c r="T369" s="4" t="s">
        <v>25</v>
      </c>
      <c r="U369" s="5"/>
      <c r="V369" s="5"/>
      <c r="W369" s="5"/>
    </row>
    <row r="370" spans="1:23" ht="12.75" customHeight="1" x14ac:dyDescent="0.3">
      <c r="A370" s="21" t="s">
        <v>585</v>
      </c>
      <c r="B370" s="7" t="s">
        <v>237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41" t="s">
        <v>26</v>
      </c>
      <c r="P370" s="5"/>
      <c r="Q370" s="41" t="s">
        <v>26</v>
      </c>
      <c r="R370" s="1"/>
      <c r="S370" s="3" t="s">
        <v>25</v>
      </c>
      <c r="T370" s="4" t="s">
        <v>25</v>
      </c>
      <c r="U370" s="5"/>
      <c r="V370" s="5"/>
      <c r="W370" s="5"/>
    </row>
    <row r="371" spans="1:23" ht="12.75" customHeight="1" x14ac:dyDescent="0.25">
      <c r="A371" s="7" t="s">
        <v>42</v>
      </c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5"/>
      <c r="Q371" s="1"/>
      <c r="R371" s="1"/>
      <c r="S371" s="1"/>
      <c r="T371" s="5"/>
      <c r="U371" s="5"/>
      <c r="V371" s="5"/>
      <c r="W371" s="5"/>
    </row>
    <row r="372" spans="1:23" ht="12.75" customHeight="1" x14ac:dyDescent="0.3">
      <c r="A372" s="1" t="s">
        <v>586</v>
      </c>
      <c r="B372" s="7"/>
      <c r="C372" s="1" t="s">
        <v>26</v>
      </c>
      <c r="D372" s="1"/>
      <c r="E372" s="1" t="s">
        <v>33</v>
      </c>
      <c r="F372" s="1"/>
      <c r="G372" s="1"/>
      <c r="H372" s="1" t="s">
        <v>33</v>
      </c>
      <c r="I372" s="1"/>
      <c r="J372" s="1"/>
      <c r="K372" s="1"/>
      <c r="L372" s="1"/>
      <c r="M372" s="1"/>
      <c r="N372" s="1"/>
      <c r="O372" s="41" t="s">
        <v>26</v>
      </c>
      <c r="P372" s="5"/>
      <c r="Q372" s="41" t="s">
        <v>26</v>
      </c>
      <c r="R372" s="1"/>
      <c r="S372" s="3" t="s">
        <v>25</v>
      </c>
      <c r="T372" s="4" t="s">
        <v>25</v>
      </c>
      <c r="U372" s="5"/>
      <c r="V372" s="5"/>
      <c r="W372" s="5"/>
    </row>
    <row r="373" spans="1:23" ht="12.75" customHeight="1" x14ac:dyDescent="0.3">
      <c r="A373" s="21" t="s">
        <v>587</v>
      </c>
      <c r="B373" s="7" t="s">
        <v>588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41" t="s">
        <v>26</v>
      </c>
      <c r="P373" s="5"/>
      <c r="Q373" s="41" t="s">
        <v>26</v>
      </c>
      <c r="R373" s="1"/>
      <c r="S373" s="3" t="s">
        <v>25</v>
      </c>
      <c r="T373" s="4" t="s">
        <v>25</v>
      </c>
      <c r="U373" s="5"/>
      <c r="V373" s="5"/>
      <c r="W373" s="5"/>
    </row>
    <row r="374" spans="1:23" ht="12.75" customHeight="1" x14ac:dyDescent="0.3">
      <c r="A374" s="21" t="s">
        <v>589</v>
      </c>
      <c r="B374" s="7" t="s">
        <v>590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41" t="s">
        <v>26</v>
      </c>
      <c r="P374" s="5"/>
      <c r="Q374" s="41" t="s">
        <v>26</v>
      </c>
      <c r="R374" s="1"/>
      <c r="S374" s="3" t="s">
        <v>25</v>
      </c>
      <c r="T374" s="4" t="s">
        <v>25</v>
      </c>
      <c r="U374" s="5"/>
      <c r="V374" s="5"/>
      <c r="W374" s="5"/>
    </row>
    <row r="375" spans="1:23" ht="12.75" customHeight="1" x14ac:dyDescent="0.25">
      <c r="A375" s="7" t="s">
        <v>62</v>
      </c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5"/>
      <c r="Q375" s="1"/>
      <c r="R375" s="1"/>
      <c r="S375" s="1"/>
      <c r="T375" s="5"/>
      <c r="U375" s="5"/>
      <c r="V375" s="5"/>
      <c r="W375" s="5"/>
    </row>
    <row r="376" spans="1:23" ht="12.75" customHeight="1" x14ac:dyDescent="0.3">
      <c r="A376" s="1" t="s">
        <v>591</v>
      </c>
      <c r="B376" s="7"/>
      <c r="C376" s="1" t="s">
        <v>26</v>
      </c>
      <c r="D376" s="1"/>
      <c r="E376" s="1"/>
      <c r="F376" s="1"/>
      <c r="G376" s="1"/>
      <c r="H376" s="1" t="s">
        <v>33</v>
      </c>
      <c r="I376" s="1"/>
      <c r="J376" s="1"/>
      <c r="K376" s="1"/>
      <c r="L376" s="1"/>
      <c r="M376" s="1"/>
      <c r="N376" s="1"/>
      <c r="O376" s="41" t="s">
        <v>26</v>
      </c>
      <c r="P376" s="5"/>
      <c r="Q376" s="41" t="s">
        <v>26</v>
      </c>
      <c r="R376" s="1"/>
      <c r="S376" s="3" t="s">
        <v>25</v>
      </c>
      <c r="T376" s="4" t="s">
        <v>25</v>
      </c>
      <c r="U376" s="5"/>
      <c r="V376" s="5"/>
      <c r="W376" s="5"/>
    </row>
    <row r="377" spans="1:23" ht="12.75" customHeight="1" x14ac:dyDescent="0.25">
      <c r="A377" s="7" t="s">
        <v>51</v>
      </c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5"/>
      <c r="Q377" s="1"/>
      <c r="R377" s="1"/>
      <c r="S377" s="1"/>
      <c r="T377" s="5"/>
      <c r="U377" s="5"/>
      <c r="V377" s="5"/>
      <c r="W377" s="5"/>
    </row>
    <row r="378" spans="1:23" ht="13.5" customHeight="1" x14ac:dyDescent="0.3">
      <c r="A378" s="1" t="s">
        <v>592</v>
      </c>
      <c r="B378" s="7"/>
      <c r="C378" s="1" t="s">
        <v>26</v>
      </c>
      <c r="D378" s="1"/>
      <c r="E378" s="1"/>
      <c r="F378" s="1"/>
      <c r="G378" s="1"/>
      <c r="H378" s="1" t="s">
        <v>33</v>
      </c>
      <c r="I378" s="1"/>
      <c r="J378" s="1"/>
      <c r="K378" s="1"/>
      <c r="L378" s="1"/>
      <c r="M378" s="1"/>
      <c r="N378" s="1"/>
      <c r="O378" s="41" t="s">
        <v>26</v>
      </c>
      <c r="P378" s="5"/>
      <c r="Q378" s="5" t="s">
        <v>26</v>
      </c>
      <c r="R378" s="1"/>
      <c r="S378" s="3" t="s">
        <v>25</v>
      </c>
      <c r="T378" s="4" t="s">
        <v>25</v>
      </c>
      <c r="U378" s="5"/>
      <c r="V378" s="5"/>
      <c r="W378" s="5"/>
    </row>
    <row r="379" spans="1:23" ht="13.5" customHeight="1" x14ac:dyDescent="0.25">
      <c r="A379" s="13" t="s">
        <v>593</v>
      </c>
      <c r="B379" s="13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5"/>
      <c r="Q379" s="15"/>
      <c r="R379" s="14"/>
      <c r="S379" s="14"/>
      <c r="T379" s="15"/>
      <c r="U379" s="15"/>
      <c r="V379" s="15"/>
      <c r="W379" s="15"/>
    </row>
    <row r="380" spans="1:23" ht="12.75" customHeight="1" x14ac:dyDescent="0.25">
      <c r="A380" s="7" t="s">
        <v>21</v>
      </c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5"/>
      <c r="Q380" s="5"/>
      <c r="R380" s="1"/>
      <c r="S380" s="1"/>
      <c r="T380" s="5"/>
      <c r="U380" s="5"/>
      <c r="V380" s="5"/>
      <c r="W380" s="5"/>
    </row>
    <row r="381" spans="1:23" ht="12.75" customHeight="1" x14ac:dyDescent="0.3">
      <c r="A381" s="1" t="s">
        <v>594</v>
      </c>
      <c r="B381" s="7" t="s">
        <v>595</v>
      </c>
      <c r="C381" s="1" t="s">
        <v>26</v>
      </c>
      <c r="D381" s="1"/>
      <c r="E381" s="1"/>
      <c r="F381" s="1"/>
      <c r="G381" s="1"/>
      <c r="H381" s="1" t="s">
        <v>33</v>
      </c>
      <c r="I381" s="1"/>
      <c r="J381" s="1"/>
      <c r="K381" s="1"/>
      <c r="L381" s="1"/>
      <c r="M381" s="1"/>
      <c r="N381" s="1"/>
      <c r="O381" s="41" t="s">
        <v>26</v>
      </c>
      <c r="P381" s="5"/>
      <c r="Q381" s="41" t="s">
        <v>26</v>
      </c>
      <c r="R381" s="1"/>
      <c r="S381" s="3" t="s">
        <v>25</v>
      </c>
      <c r="T381" s="4" t="s">
        <v>25</v>
      </c>
      <c r="U381" s="5"/>
      <c r="V381" s="5"/>
      <c r="W381" s="5"/>
    </row>
    <row r="382" spans="1:23" ht="12.75" customHeight="1" x14ac:dyDescent="0.3">
      <c r="A382" s="21" t="s">
        <v>596</v>
      </c>
      <c r="B382" s="7" t="s">
        <v>597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41" t="s">
        <v>26</v>
      </c>
      <c r="P382" s="5"/>
      <c r="Q382" s="41" t="s">
        <v>26</v>
      </c>
      <c r="R382" s="1"/>
      <c r="S382" s="3" t="s">
        <v>25</v>
      </c>
      <c r="T382" s="4" t="s">
        <v>25</v>
      </c>
      <c r="U382" s="5"/>
      <c r="V382" s="5"/>
      <c r="W382" s="5"/>
    </row>
    <row r="383" spans="1:23" ht="12.75" customHeight="1" x14ac:dyDescent="0.25">
      <c r="A383" s="7" t="s">
        <v>42</v>
      </c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5"/>
      <c r="Q383" s="1"/>
      <c r="R383" s="1"/>
      <c r="S383" s="1"/>
      <c r="T383" s="5"/>
      <c r="U383" s="5"/>
      <c r="V383" s="5"/>
      <c r="W383" s="5"/>
    </row>
    <row r="384" spans="1:23" ht="12.75" customHeight="1" x14ac:dyDescent="0.25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5"/>
      <c r="Q384" s="1"/>
      <c r="R384" s="1"/>
      <c r="S384" s="1"/>
      <c r="T384" s="5"/>
      <c r="U384" s="5"/>
      <c r="V384" s="5"/>
      <c r="W384" s="5"/>
    </row>
    <row r="385" spans="1:23" ht="12.75" customHeight="1" x14ac:dyDescent="0.25">
      <c r="A385" s="7" t="s">
        <v>62</v>
      </c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5"/>
      <c r="Q385" s="1"/>
      <c r="R385" s="1"/>
      <c r="S385" s="1"/>
      <c r="T385" s="5"/>
      <c r="U385" s="5"/>
      <c r="V385" s="5"/>
      <c r="W385" s="5"/>
    </row>
    <row r="386" spans="1:23" ht="12.75" customHeight="1" x14ac:dyDescent="0.3">
      <c r="A386" s="21" t="s">
        <v>598</v>
      </c>
      <c r="B386" s="7" t="s">
        <v>599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41" t="s">
        <v>26</v>
      </c>
      <c r="P386" s="5"/>
      <c r="Q386" s="41" t="s">
        <v>26</v>
      </c>
      <c r="R386" s="1"/>
      <c r="S386" s="3" t="s">
        <v>600</v>
      </c>
      <c r="T386" s="4" t="s">
        <v>25</v>
      </c>
      <c r="U386" s="5"/>
      <c r="V386" s="5"/>
      <c r="W386" s="5"/>
    </row>
    <row r="387" spans="1:23" ht="12.75" customHeight="1" x14ac:dyDescent="0.25">
      <c r="A387" s="7" t="s">
        <v>51</v>
      </c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5"/>
      <c r="Q387" s="1"/>
      <c r="R387" s="1"/>
      <c r="S387" s="1"/>
      <c r="T387" s="5"/>
      <c r="U387" s="5"/>
      <c r="V387" s="5"/>
      <c r="W387" s="5"/>
    </row>
    <row r="388" spans="1:23" ht="13.5" customHeight="1" x14ac:dyDescent="0.3">
      <c r="A388" s="1" t="s">
        <v>601</v>
      </c>
      <c r="B388" s="7">
        <v>2013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41" t="s">
        <v>26</v>
      </c>
      <c r="P388" s="5"/>
      <c r="Q388" s="41" t="s">
        <v>26</v>
      </c>
      <c r="R388" s="1"/>
      <c r="S388" s="3" t="s">
        <v>25</v>
      </c>
      <c r="T388" s="4" t="s">
        <v>25</v>
      </c>
      <c r="U388" s="5"/>
      <c r="V388" s="5"/>
      <c r="W388" s="5"/>
    </row>
    <row r="389" spans="1:23" ht="13.5" customHeight="1" x14ac:dyDescent="0.25">
      <c r="A389" s="13" t="s">
        <v>602</v>
      </c>
      <c r="B389" s="13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5"/>
      <c r="Q389" s="15"/>
      <c r="R389" s="14"/>
      <c r="S389" s="14"/>
      <c r="T389" s="15"/>
      <c r="U389" s="15"/>
      <c r="V389" s="15"/>
      <c r="W389" s="15"/>
    </row>
    <row r="390" spans="1:23" ht="12.75" customHeight="1" x14ac:dyDescent="0.25">
      <c r="A390" s="7" t="s">
        <v>21</v>
      </c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5"/>
      <c r="Q390" s="5"/>
      <c r="R390" s="1"/>
      <c r="S390" s="1"/>
      <c r="T390" s="5"/>
      <c r="U390" s="5"/>
      <c r="V390" s="5"/>
      <c r="W390" s="5"/>
    </row>
    <row r="391" spans="1:23" ht="12.75" customHeight="1" x14ac:dyDescent="0.3">
      <c r="A391" s="8" t="str">
        <f>HYPERLINK("http://www.worldcat.org/oclc/750846675","Government gazette of Mauritius")</f>
        <v>Government gazette of Mauritius</v>
      </c>
      <c r="B391" s="7" t="s">
        <v>603</v>
      </c>
      <c r="C391" s="1" t="s">
        <v>26</v>
      </c>
      <c r="D391" s="1"/>
      <c r="E391" s="1" t="s">
        <v>33</v>
      </c>
      <c r="F391" s="1"/>
      <c r="G391" s="1"/>
      <c r="H391" s="1" t="s">
        <v>33</v>
      </c>
      <c r="I391" s="1"/>
      <c r="J391" s="1"/>
      <c r="K391" s="1"/>
      <c r="L391" s="1"/>
      <c r="M391" s="1"/>
      <c r="N391" s="1"/>
      <c r="O391" s="41" t="s">
        <v>26</v>
      </c>
      <c r="P391" s="5"/>
      <c r="Q391" s="41" t="s">
        <v>26</v>
      </c>
      <c r="R391" s="1"/>
      <c r="S391" s="3" t="s">
        <v>604</v>
      </c>
      <c r="T391" s="4" t="s">
        <v>25</v>
      </c>
      <c r="U391" s="5"/>
      <c r="V391" s="5"/>
      <c r="W391" s="5"/>
    </row>
    <row r="392" spans="1:23" ht="12.75" customHeight="1" x14ac:dyDescent="0.3">
      <c r="A392" s="1" t="s">
        <v>605</v>
      </c>
      <c r="B392" s="7" t="s">
        <v>606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41" t="s">
        <v>26</v>
      </c>
      <c r="P392" s="5"/>
      <c r="Q392" s="41" t="s">
        <v>26</v>
      </c>
      <c r="R392" s="1"/>
      <c r="S392" s="3" t="s">
        <v>25</v>
      </c>
      <c r="T392" s="4" t="s">
        <v>25</v>
      </c>
      <c r="U392" s="5"/>
      <c r="V392" s="5"/>
      <c r="W392" s="5"/>
    </row>
    <row r="393" spans="1:23" ht="12.75" customHeight="1" x14ac:dyDescent="0.3">
      <c r="A393" s="1" t="s">
        <v>607</v>
      </c>
      <c r="B393" s="7" t="s">
        <v>608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41" t="s">
        <v>26</v>
      </c>
      <c r="P393" s="5"/>
      <c r="Q393" s="41" t="s">
        <v>26</v>
      </c>
      <c r="R393" s="1"/>
      <c r="S393" s="3" t="s">
        <v>25</v>
      </c>
      <c r="T393" s="4" t="s">
        <v>25</v>
      </c>
      <c r="U393" s="5"/>
      <c r="V393" s="5"/>
      <c r="W393" s="5"/>
    </row>
    <row r="394" spans="1:23" ht="12.75" customHeight="1" x14ac:dyDescent="0.3">
      <c r="A394" s="8" t="str">
        <f>HYPERLINK("http://www.worldcat.org/oclc/42757632","Mauritius Government Gazette")</f>
        <v>Mauritius Government Gazette</v>
      </c>
      <c r="B394" s="7" t="s">
        <v>609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41" t="s">
        <v>26</v>
      </c>
      <c r="P394" s="5"/>
      <c r="Q394" s="41" t="s">
        <v>26</v>
      </c>
      <c r="R394" s="1"/>
      <c r="S394" s="3" t="s">
        <v>25</v>
      </c>
      <c r="T394" s="4" t="s">
        <v>25</v>
      </c>
      <c r="U394" s="5"/>
      <c r="V394" s="5"/>
      <c r="W394" s="5"/>
    </row>
    <row r="395" spans="1:23" ht="12.75" customHeight="1" x14ac:dyDescent="0.3">
      <c r="A395" s="1" t="s">
        <v>610</v>
      </c>
      <c r="B395" s="7" t="s">
        <v>611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41" t="s">
        <v>26</v>
      </c>
      <c r="P395" s="5"/>
      <c r="Q395" s="41" t="s">
        <v>26</v>
      </c>
      <c r="R395" s="1"/>
      <c r="S395" s="3" t="s">
        <v>612</v>
      </c>
      <c r="T395" s="4" t="s">
        <v>25</v>
      </c>
      <c r="U395" s="5"/>
      <c r="V395" s="5"/>
      <c r="W395" s="5"/>
    </row>
    <row r="396" spans="1:23" ht="12.75" customHeight="1" x14ac:dyDescent="0.3">
      <c r="A396" s="8" t="str">
        <f>HYPERLINK("http://www.worldcat.org/oclc/42757496","Nouvelle Gazette de Maurice = New Mauritius Gazette.")</f>
        <v>Nouvelle Gazette de Maurice = New Mauritius Gazette.</v>
      </c>
      <c r="B396" s="7" t="s">
        <v>613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41" t="s">
        <v>26</v>
      </c>
      <c r="P396" s="5"/>
      <c r="Q396" s="41" t="s">
        <v>26</v>
      </c>
      <c r="R396" s="1"/>
      <c r="S396" s="3" t="s">
        <v>25</v>
      </c>
      <c r="T396" s="4" t="s">
        <v>25</v>
      </c>
      <c r="U396" s="5"/>
      <c r="V396" s="5"/>
      <c r="W396" s="5"/>
    </row>
    <row r="397" spans="1:23" ht="12.75" customHeight="1" x14ac:dyDescent="0.25">
      <c r="A397" s="7" t="s">
        <v>42</v>
      </c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5"/>
      <c r="Q397" s="1"/>
      <c r="R397" s="1"/>
      <c r="S397" s="1"/>
      <c r="T397" s="5"/>
      <c r="U397" s="5"/>
      <c r="V397" s="5"/>
      <c r="W397" s="5"/>
    </row>
    <row r="398" spans="1:23" ht="12.75" customHeight="1" x14ac:dyDescent="0.3">
      <c r="A398" s="1" t="s">
        <v>614</v>
      </c>
      <c r="B398" s="7" t="s">
        <v>615</v>
      </c>
      <c r="C398" s="1" t="s">
        <v>616</v>
      </c>
      <c r="D398" s="1"/>
      <c r="E398" s="1" t="s">
        <v>33</v>
      </c>
      <c r="F398" s="1"/>
      <c r="G398" s="1"/>
      <c r="H398" s="1" t="s">
        <v>33</v>
      </c>
      <c r="I398" s="1"/>
      <c r="J398" s="1" t="s">
        <v>617</v>
      </c>
      <c r="K398" s="1"/>
      <c r="L398" s="1"/>
      <c r="M398" s="1"/>
      <c r="N398" s="1"/>
      <c r="O398" s="41" t="s">
        <v>26</v>
      </c>
      <c r="P398" s="5"/>
      <c r="Q398" s="41" t="s">
        <v>26</v>
      </c>
      <c r="R398" s="1"/>
      <c r="S398" s="3" t="s">
        <v>618</v>
      </c>
      <c r="T398" s="42" t="s">
        <v>619</v>
      </c>
      <c r="U398" s="5"/>
      <c r="V398" s="5"/>
      <c r="W398" s="5"/>
    </row>
    <row r="399" spans="1:23" ht="12.75" customHeight="1" x14ac:dyDescent="0.3">
      <c r="A399" s="8" t="str">
        <f>HYPERLINK("http://www.worldcat.org/oclc/12696278","A Collection of the Laws of Mauritius and its Dependencies")</f>
        <v>A Collection of the Laws of Mauritius and its Dependencies</v>
      </c>
      <c r="B399" s="7" t="s">
        <v>620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41" t="s">
        <v>26</v>
      </c>
      <c r="P399" s="5"/>
      <c r="Q399" s="41" t="s">
        <v>26</v>
      </c>
      <c r="R399" s="1"/>
      <c r="S399" s="3" t="s">
        <v>25</v>
      </c>
      <c r="T399" s="4" t="s">
        <v>25</v>
      </c>
      <c r="U399" s="5"/>
      <c r="V399" s="5"/>
      <c r="W399" s="5"/>
    </row>
    <row r="400" spans="1:23" ht="12.75" customHeight="1" x14ac:dyDescent="0.3">
      <c r="A400" s="1" t="s">
        <v>621</v>
      </c>
      <c r="B400" s="7" t="s">
        <v>622</v>
      </c>
      <c r="C400" s="1" t="s">
        <v>623</v>
      </c>
      <c r="D400" s="1"/>
      <c r="E400" s="1" t="s">
        <v>33</v>
      </c>
      <c r="F400" s="1"/>
      <c r="G400" s="1"/>
      <c r="H400" s="1" t="s">
        <v>33</v>
      </c>
      <c r="I400" s="1"/>
      <c r="J400" s="1"/>
      <c r="K400" s="1"/>
      <c r="L400" s="1"/>
      <c r="M400" s="1"/>
      <c r="N400" s="1"/>
      <c r="O400" s="41" t="s">
        <v>26</v>
      </c>
      <c r="P400" s="5"/>
      <c r="Q400" s="41" t="s">
        <v>26</v>
      </c>
      <c r="R400" s="1"/>
      <c r="S400" s="3" t="s">
        <v>624</v>
      </c>
      <c r="T400" s="4" t="s">
        <v>25</v>
      </c>
      <c r="U400" s="5"/>
      <c r="V400" s="5"/>
      <c r="W400" s="5"/>
    </row>
    <row r="401" spans="1:23" ht="12.75" customHeight="1" x14ac:dyDescent="0.3">
      <c r="A401" s="1" t="s">
        <v>625</v>
      </c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 t="s">
        <v>626</v>
      </c>
      <c r="M401" s="1"/>
      <c r="N401" s="1"/>
      <c r="O401" s="41" t="s">
        <v>26</v>
      </c>
      <c r="P401" s="5"/>
      <c r="Q401" s="41" t="s">
        <v>26</v>
      </c>
      <c r="R401" s="1"/>
      <c r="S401" s="3" t="s">
        <v>627</v>
      </c>
      <c r="T401" s="4" t="s">
        <v>25</v>
      </c>
      <c r="U401" s="5"/>
      <c r="V401" s="5"/>
      <c r="W401" s="5"/>
    </row>
    <row r="402" spans="1:23" ht="12.75" customHeight="1" x14ac:dyDescent="0.25">
      <c r="A402" s="7" t="s">
        <v>62</v>
      </c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5"/>
      <c r="Q402" s="1"/>
      <c r="R402" s="1"/>
      <c r="S402" s="1"/>
      <c r="T402" s="5"/>
      <c r="U402" s="5"/>
      <c r="V402" s="5"/>
      <c r="W402" s="5"/>
    </row>
    <row r="403" spans="1:23" ht="12.75" customHeight="1" x14ac:dyDescent="0.3">
      <c r="A403" s="21" t="s">
        <v>628</v>
      </c>
      <c r="B403" s="7" t="s">
        <v>629</v>
      </c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41" t="s">
        <v>26</v>
      </c>
      <c r="P403" s="5"/>
      <c r="Q403" s="41" t="s">
        <v>26</v>
      </c>
      <c r="R403" s="1"/>
      <c r="S403" s="3" t="s">
        <v>25</v>
      </c>
      <c r="T403" s="4" t="s">
        <v>25</v>
      </c>
      <c r="U403" s="5"/>
      <c r="V403" s="5"/>
      <c r="W403" s="5"/>
    </row>
    <row r="404" spans="1:23" ht="12.75" customHeight="1" x14ac:dyDescent="0.25">
      <c r="A404" s="7" t="s">
        <v>51</v>
      </c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5"/>
      <c r="Q404" s="1"/>
      <c r="R404" s="1"/>
      <c r="S404" s="1"/>
      <c r="T404" s="5"/>
      <c r="U404" s="5"/>
      <c r="V404" s="5"/>
      <c r="W404" s="5"/>
    </row>
    <row r="405" spans="1:23" ht="12.75" customHeight="1" x14ac:dyDescent="0.3">
      <c r="A405" s="1" t="s">
        <v>630</v>
      </c>
      <c r="B405" s="7" t="s">
        <v>631</v>
      </c>
      <c r="C405" s="1" t="s">
        <v>26</v>
      </c>
      <c r="D405" s="1"/>
      <c r="E405" s="1" t="s">
        <v>33</v>
      </c>
      <c r="F405" s="1"/>
      <c r="G405" s="1"/>
      <c r="H405" s="1" t="s">
        <v>33</v>
      </c>
      <c r="I405" s="1"/>
      <c r="J405" s="1" t="s">
        <v>632</v>
      </c>
      <c r="K405" s="1"/>
      <c r="L405" s="1"/>
      <c r="M405" s="1"/>
      <c r="N405" s="1"/>
      <c r="O405" s="41" t="s">
        <v>26</v>
      </c>
      <c r="P405" s="5"/>
      <c r="Q405" s="41" t="s">
        <v>26</v>
      </c>
      <c r="R405" s="1"/>
      <c r="S405" s="3" t="s">
        <v>633</v>
      </c>
      <c r="T405" s="4" t="s">
        <v>25</v>
      </c>
      <c r="U405" s="5"/>
      <c r="V405" s="5"/>
      <c r="W405" s="5"/>
    </row>
    <row r="406" spans="1:23" ht="13.5" customHeight="1" x14ac:dyDescent="0.3">
      <c r="A406" s="1" t="s">
        <v>634</v>
      </c>
      <c r="B406" s="7" t="s">
        <v>635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41" t="s">
        <v>26</v>
      </c>
      <c r="P406" s="5"/>
      <c r="Q406" s="41" t="s">
        <v>26</v>
      </c>
      <c r="R406" s="1"/>
      <c r="S406" s="3" t="s">
        <v>25</v>
      </c>
      <c r="T406" s="4" t="s">
        <v>25</v>
      </c>
      <c r="U406" s="5"/>
      <c r="V406" s="5"/>
      <c r="W406" s="5"/>
    </row>
    <row r="407" spans="1:23" ht="13.5" customHeight="1" x14ac:dyDescent="0.3">
      <c r="A407" s="1" t="s">
        <v>636</v>
      </c>
      <c r="B407" s="7" t="s">
        <v>637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41" t="s">
        <v>26</v>
      </c>
      <c r="P407" s="5"/>
      <c r="Q407" s="41" t="s">
        <v>26</v>
      </c>
      <c r="R407" s="1"/>
      <c r="S407" s="3" t="s">
        <v>25</v>
      </c>
      <c r="T407" s="4" t="s">
        <v>25</v>
      </c>
      <c r="U407" s="5"/>
      <c r="V407" s="5"/>
      <c r="W407" s="5"/>
    </row>
    <row r="408" spans="1:23" ht="13.5" customHeight="1" x14ac:dyDescent="0.3">
      <c r="A408" s="1" t="s">
        <v>638</v>
      </c>
      <c r="B408" s="7"/>
      <c r="C408" s="1" t="s">
        <v>26</v>
      </c>
      <c r="D408" s="1"/>
      <c r="E408" s="1" t="s">
        <v>33</v>
      </c>
      <c r="F408" s="1"/>
      <c r="G408" s="1"/>
      <c r="H408" s="1" t="s">
        <v>33</v>
      </c>
      <c r="I408" s="1"/>
      <c r="J408" s="1"/>
      <c r="K408" s="1"/>
      <c r="L408" s="1"/>
      <c r="M408" s="1"/>
      <c r="N408" s="1"/>
      <c r="O408" s="41" t="s">
        <v>26</v>
      </c>
      <c r="P408" s="5"/>
      <c r="Q408" s="41" t="s">
        <v>26</v>
      </c>
      <c r="R408" s="1"/>
      <c r="S408" s="3" t="s">
        <v>639</v>
      </c>
      <c r="T408" s="4" t="s">
        <v>25</v>
      </c>
      <c r="U408" s="5"/>
      <c r="V408" s="5"/>
      <c r="W408" s="5"/>
    </row>
    <row r="409" spans="1:23" ht="13.5" customHeight="1" x14ac:dyDescent="0.25">
      <c r="A409" s="13" t="s">
        <v>640</v>
      </c>
      <c r="B409" s="13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5"/>
      <c r="Q409" s="15"/>
      <c r="R409" s="14"/>
      <c r="S409" s="14"/>
      <c r="T409" s="15"/>
      <c r="U409" s="15"/>
      <c r="V409" s="15"/>
      <c r="W409" s="15"/>
    </row>
    <row r="410" spans="1:23" ht="12.75" customHeight="1" x14ac:dyDescent="0.25">
      <c r="A410" s="7" t="s">
        <v>21</v>
      </c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5"/>
      <c r="Q410" s="5"/>
      <c r="R410" s="1"/>
      <c r="S410" s="1"/>
      <c r="T410" s="5"/>
      <c r="U410" s="5"/>
      <c r="V410" s="5"/>
      <c r="W410" s="5"/>
    </row>
    <row r="411" spans="1:23" ht="12.75" customHeight="1" x14ac:dyDescent="0.3">
      <c r="A411" s="1" t="s">
        <v>641</v>
      </c>
      <c r="B411" s="7" t="s">
        <v>642</v>
      </c>
      <c r="C411" s="1" t="s">
        <v>643</v>
      </c>
      <c r="D411" s="1"/>
      <c r="E411" s="1" t="s">
        <v>33</v>
      </c>
      <c r="F411" s="1"/>
      <c r="G411" s="1"/>
      <c r="H411" s="1" t="s">
        <v>33</v>
      </c>
      <c r="I411" s="1"/>
      <c r="J411" s="1"/>
      <c r="K411" s="1"/>
      <c r="L411" s="1"/>
      <c r="M411" s="1"/>
      <c r="N411" s="1"/>
      <c r="O411" s="41" t="s">
        <v>26</v>
      </c>
      <c r="P411" s="5"/>
      <c r="Q411" s="41" t="s">
        <v>26</v>
      </c>
      <c r="R411" s="1"/>
      <c r="S411" s="3" t="s">
        <v>25</v>
      </c>
      <c r="T411" s="3" t="s">
        <v>25</v>
      </c>
      <c r="U411" s="5"/>
      <c r="V411" s="5"/>
      <c r="W411" s="5"/>
    </row>
    <row r="412" spans="1:23" ht="12.75" customHeight="1" x14ac:dyDescent="0.3">
      <c r="A412" s="8" t="str">
        <f>HYPERLINK("http://www.worldcat.org/oclc/70735057","Boletim Oficial de Moc̦ambique")</f>
        <v>Boletim Oficial de Moc̦ambique</v>
      </c>
      <c r="B412" s="7" t="s">
        <v>644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41" t="s">
        <v>26</v>
      </c>
      <c r="P412" s="5"/>
      <c r="Q412" s="41" t="s">
        <v>26</v>
      </c>
      <c r="R412" s="1"/>
      <c r="S412" s="3" t="s">
        <v>25</v>
      </c>
      <c r="T412" s="3" t="s">
        <v>25</v>
      </c>
      <c r="U412" s="5"/>
      <c r="V412" s="5"/>
      <c r="W412" s="5"/>
    </row>
    <row r="413" spans="1:23" ht="12.75" customHeight="1" x14ac:dyDescent="0.3">
      <c r="A413" s="1" t="s">
        <v>645</v>
      </c>
      <c r="B413" s="7" t="s">
        <v>646</v>
      </c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41" t="s">
        <v>26</v>
      </c>
      <c r="P413" s="5"/>
      <c r="Q413" s="41" t="s">
        <v>26</v>
      </c>
      <c r="R413" s="1"/>
      <c r="S413" s="3" t="s">
        <v>25</v>
      </c>
      <c r="T413" s="3" t="s">
        <v>25</v>
      </c>
      <c r="U413" s="5"/>
      <c r="V413" s="5"/>
      <c r="W413" s="5"/>
    </row>
    <row r="414" spans="1:23" ht="12.75" customHeight="1" x14ac:dyDescent="0.25">
      <c r="A414" s="7" t="s">
        <v>42</v>
      </c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5"/>
      <c r="Q414" s="1"/>
      <c r="R414" s="1"/>
      <c r="S414" s="1"/>
      <c r="T414" s="5"/>
      <c r="U414" s="5"/>
      <c r="V414" s="5"/>
      <c r="W414" s="5"/>
    </row>
    <row r="415" spans="1:23" ht="12.75" customHeight="1" x14ac:dyDescent="0.3">
      <c r="A415" s="8" t="str">
        <f>HYPERLINK("http://www.worldcat.org/oclc/35114929","Relação da legislação publicada em Moçambique")</f>
        <v>Relação da legislação publicada em Moçambique</v>
      </c>
      <c r="B415" s="7" t="s">
        <v>647</v>
      </c>
      <c r="C415" s="1" t="s">
        <v>26</v>
      </c>
      <c r="D415" s="1"/>
      <c r="E415" s="1" t="s">
        <v>33</v>
      </c>
      <c r="F415" s="1"/>
      <c r="G415" s="1"/>
      <c r="H415" s="1" t="s">
        <v>33</v>
      </c>
      <c r="I415" s="1"/>
      <c r="J415" s="1"/>
      <c r="K415" s="1"/>
      <c r="L415" s="1"/>
      <c r="M415" s="1"/>
      <c r="N415" s="1"/>
      <c r="O415" s="41" t="s">
        <v>26</v>
      </c>
      <c r="P415" s="5"/>
      <c r="Q415" s="41" t="s">
        <v>26</v>
      </c>
      <c r="R415" s="1"/>
      <c r="S415" s="3" t="s">
        <v>25</v>
      </c>
      <c r="T415" s="5"/>
      <c r="U415" s="5"/>
      <c r="V415" s="5"/>
      <c r="W415" s="5"/>
    </row>
    <row r="416" spans="1:23" ht="12.75" customHeight="1" x14ac:dyDescent="0.25">
      <c r="A416" s="7" t="s">
        <v>62</v>
      </c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5"/>
      <c r="Q416" s="1"/>
      <c r="R416" s="1"/>
      <c r="S416" s="1"/>
      <c r="T416" s="5"/>
      <c r="U416" s="5"/>
      <c r="V416" s="5"/>
      <c r="W416" s="5"/>
    </row>
    <row r="417" spans="1:23" ht="12.75" customHeight="1" x14ac:dyDescent="0.3">
      <c r="A417" s="1" t="s">
        <v>648</v>
      </c>
      <c r="B417" s="7" t="s">
        <v>649</v>
      </c>
      <c r="C417" s="1" t="s">
        <v>26</v>
      </c>
      <c r="D417" s="1"/>
      <c r="E417" s="1" t="s">
        <v>33</v>
      </c>
      <c r="F417" s="1"/>
      <c r="G417" s="1"/>
      <c r="H417" s="1" t="s">
        <v>33</v>
      </c>
      <c r="I417" s="1"/>
      <c r="J417" s="1"/>
      <c r="K417" s="1"/>
      <c r="L417" s="1"/>
      <c r="M417" s="1"/>
      <c r="N417" s="1"/>
      <c r="O417" s="41" t="s">
        <v>26</v>
      </c>
      <c r="P417" s="5"/>
      <c r="Q417" s="41" t="s">
        <v>26</v>
      </c>
      <c r="R417" s="1"/>
      <c r="S417" s="3" t="s">
        <v>650</v>
      </c>
      <c r="T417" s="3" t="s">
        <v>25</v>
      </c>
      <c r="U417" s="5"/>
      <c r="V417" s="5"/>
      <c r="W417" s="5"/>
    </row>
    <row r="418" spans="1:23" ht="12.75" customHeight="1" x14ac:dyDescent="0.3">
      <c r="A418" s="1" t="s">
        <v>651</v>
      </c>
      <c r="B418" s="7" t="s">
        <v>652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41" t="s">
        <v>26</v>
      </c>
      <c r="P418" s="5"/>
      <c r="Q418" s="41" t="s">
        <v>26</v>
      </c>
      <c r="R418" s="1"/>
      <c r="S418" s="22">
        <v>1975</v>
      </c>
      <c r="T418" s="3" t="s">
        <v>25</v>
      </c>
      <c r="U418" s="5"/>
      <c r="V418" s="5"/>
      <c r="W418" s="5"/>
    </row>
    <row r="419" spans="1:23" ht="12.75" customHeight="1" x14ac:dyDescent="0.3">
      <c r="A419" s="1" t="s">
        <v>653</v>
      </c>
      <c r="B419" s="7" t="s">
        <v>654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41" t="s">
        <v>26</v>
      </c>
      <c r="P419" s="5"/>
      <c r="Q419" s="41" t="s">
        <v>26</v>
      </c>
      <c r="R419" s="1"/>
      <c r="S419" s="22">
        <v>1995</v>
      </c>
      <c r="T419" s="3" t="s">
        <v>25</v>
      </c>
      <c r="U419" s="5"/>
      <c r="V419" s="5"/>
      <c r="W419" s="5"/>
    </row>
    <row r="420" spans="1:23" ht="12.75" customHeight="1" x14ac:dyDescent="0.25">
      <c r="A420" s="7" t="s">
        <v>51</v>
      </c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5"/>
      <c r="Q420" s="1"/>
      <c r="R420" s="1"/>
      <c r="S420" s="1"/>
      <c r="T420" s="5"/>
      <c r="U420" s="5"/>
      <c r="V420" s="5"/>
      <c r="W420" s="5"/>
    </row>
    <row r="421" spans="1:23" ht="13.5" customHeight="1" x14ac:dyDescent="0.3">
      <c r="A421" s="1" t="s">
        <v>655</v>
      </c>
      <c r="B421" s="7"/>
      <c r="C421" s="1" t="s">
        <v>26</v>
      </c>
      <c r="D421" s="1"/>
      <c r="E421" s="1" t="s">
        <v>33</v>
      </c>
      <c r="F421" s="1"/>
      <c r="G421" s="1"/>
      <c r="H421" s="1" t="s">
        <v>33</v>
      </c>
      <c r="I421" s="1"/>
      <c r="J421" s="1"/>
      <c r="K421" s="1"/>
      <c r="L421" s="1"/>
      <c r="M421" s="1"/>
      <c r="N421" s="1"/>
      <c r="O421" s="41" t="s">
        <v>26</v>
      </c>
      <c r="P421" s="5"/>
      <c r="Q421" s="41" t="s">
        <v>26</v>
      </c>
      <c r="R421" s="1"/>
      <c r="S421" s="3" t="s">
        <v>25</v>
      </c>
      <c r="T421" s="3" t="s">
        <v>25</v>
      </c>
      <c r="U421" s="5"/>
      <c r="V421" s="5"/>
      <c r="W421" s="5"/>
    </row>
    <row r="422" spans="1:23" ht="13.5" customHeight="1" x14ac:dyDescent="0.25">
      <c r="A422" s="13" t="s">
        <v>656</v>
      </c>
      <c r="B422" s="13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5"/>
      <c r="Q422" s="15"/>
      <c r="R422" s="14"/>
      <c r="S422" s="14"/>
      <c r="T422" s="15"/>
      <c r="U422" s="15"/>
      <c r="V422" s="15"/>
      <c r="W422" s="15"/>
    </row>
    <row r="423" spans="1:23" ht="12.75" customHeight="1" x14ac:dyDescent="0.25">
      <c r="A423" s="7" t="s">
        <v>21</v>
      </c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5"/>
      <c r="Q423" s="5"/>
      <c r="R423" s="1"/>
      <c r="S423" s="1"/>
      <c r="T423" s="5"/>
      <c r="U423" s="5"/>
      <c r="V423" s="5"/>
      <c r="W423" s="5"/>
    </row>
    <row r="424" spans="1:23" ht="12.75" customHeight="1" x14ac:dyDescent="0.3">
      <c r="A424" s="1" t="s">
        <v>657</v>
      </c>
      <c r="B424" s="7" t="s">
        <v>658</v>
      </c>
      <c r="C424" s="1" t="s">
        <v>26</v>
      </c>
      <c r="D424" s="1"/>
      <c r="E424" s="1" t="s">
        <v>33</v>
      </c>
      <c r="F424" s="1"/>
      <c r="G424" s="1"/>
      <c r="H424" s="1" t="s">
        <v>33</v>
      </c>
      <c r="I424" s="1"/>
      <c r="J424" s="1"/>
      <c r="K424" s="1"/>
      <c r="L424" s="1"/>
      <c r="M424" s="1"/>
      <c r="N424" s="1"/>
      <c r="O424" s="41" t="s">
        <v>26</v>
      </c>
      <c r="P424" s="5"/>
      <c r="Q424" s="41" t="s">
        <v>26</v>
      </c>
      <c r="R424" s="1"/>
      <c r="S424" s="3" t="s">
        <v>25</v>
      </c>
      <c r="T424" s="3" t="s">
        <v>25</v>
      </c>
      <c r="U424" s="5"/>
      <c r="V424" s="5"/>
      <c r="W424" s="5"/>
    </row>
    <row r="425" spans="1:23" ht="12.75" customHeight="1" x14ac:dyDescent="0.3">
      <c r="A425" s="8" t="str">
        <f>HYPERLINK("http://www.worldcat.org/oclc/923542839","Official Gazette of the Representative Authority of the Whites")</f>
        <v>Official Gazette of the Representative Authority of the Whites</v>
      </c>
      <c r="B425" s="7" t="s">
        <v>659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41" t="s">
        <v>26</v>
      </c>
      <c r="P425" s="5"/>
      <c r="Q425" s="41" t="s">
        <v>26</v>
      </c>
      <c r="R425" s="1"/>
      <c r="S425" s="3" t="s">
        <v>25</v>
      </c>
      <c r="T425" s="3" t="s">
        <v>25</v>
      </c>
      <c r="U425" s="5"/>
      <c r="V425" s="5"/>
      <c r="W425" s="5"/>
    </row>
    <row r="426" spans="1:23" ht="12.75" customHeight="1" x14ac:dyDescent="0.3">
      <c r="A426" s="1" t="s">
        <v>660</v>
      </c>
      <c r="B426" s="7" t="s">
        <v>661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41" t="s">
        <v>26</v>
      </c>
      <c r="P426" s="5"/>
      <c r="Q426" s="41" t="s">
        <v>26</v>
      </c>
      <c r="R426" s="1"/>
      <c r="S426" s="3" t="s">
        <v>662</v>
      </c>
      <c r="T426" s="3" t="s">
        <v>25</v>
      </c>
      <c r="U426" s="5"/>
      <c r="V426" s="5"/>
      <c r="W426" s="5"/>
    </row>
    <row r="427" spans="1:23" ht="12.75" customHeight="1" x14ac:dyDescent="0.25">
      <c r="A427" s="7" t="s">
        <v>42</v>
      </c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5"/>
      <c r="Q427" s="1"/>
      <c r="R427" s="1"/>
      <c r="S427" s="1"/>
      <c r="T427" s="5"/>
      <c r="U427" s="5"/>
      <c r="V427" s="5"/>
      <c r="W427" s="5"/>
    </row>
    <row r="428" spans="1:23" ht="12.75" customHeight="1" x14ac:dyDescent="0.3">
      <c r="A428" s="1" t="s">
        <v>663</v>
      </c>
      <c r="B428" s="7"/>
      <c r="C428" s="1" t="s">
        <v>26</v>
      </c>
      <c r="D428" s="1"/>
      <c r="E428" s="1" t="s">
        <v>33</v>
      </c>
      <c r="F428" s="1"/>
      <c r="G428" s="1"/>
      <c r="H428" s="1" t="s">
        <v>33</v>
      </c>
      <c r="I428" s="1"/>
      <c r="J428" s="1" t="s">
        <v>664</v>
      </c>
      <c r="K428" s="1"/>
      <c r="L428" s="1"/>
      <c r="M428" s="1"/>
      <c r="N428" s="1"/>
      <c r="O428" s="41" t="s">
        <v>26</v>
      </c>
      <c r="P428" s="5"/>
      <c r="Q428" s="41" t="s">
        <v>26</v>
      </c>
      <c r="R428" s="1"/>
      <c r="S428" s="3" t="s">
        <v>25</v>
      </c>
      <c r="T428" s="3" t="s">
        <v>25</v>
      </c>
      <c r="U428" s="5"/>
      <c r="V428" s="5"/>
      <c r="W428" s="5"/>
    </row>
    <row r="429" spans="1:23" ht="12.75" customHeight="1" x14ac:dyDescent="0.25">
      <c r="A429" s="7" t="s">
        <v>62</v>
      </c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5"/>
      <c r="Q429" s="1"/>
      <c r="R429" s="1"/>
      <c r="S429" s="1"/>
      <c r="T429" s="5"/>
      <c r="U429" s="5"/>
      <c r="V429" s="5"/>
      <c r="W429" s="5"/>
    </row>
    <row r="430" spans="1:23" ht="12.75" customHeight="1" x14ac:dyDescent="0.3">
      <c r="A430" s="8" t="str">
        <f>HYPERLINK("http://www.worldcat.org/oclc/638159946","Laws of the Republic of Namibia")</f>
        <v>Laws of the Republic of Namibia</v>
      </c>
      <c r="B430" s="7" t="s">
        <v>665</v>
      </c>
      <c r="C430" s="1" t="s">
        <v>26</v>
      </c>
      <c r="D430" s="1"/>
      <c r="E430" s="1" t="s">
        <v>33</v>
      </c>
      <c r="F430" s="1"/>
      <c r="G430" s="1"/>
      <c r="H430" s="1" t="s">
        <v>33</v>
      </c>
      <c r="I430" s="1"/>
      <c r="J430" s="1"/>
      <c r="K430" s="1"/>
      <c r="L430" s="1"/>
      <c r="M430" s="1"/>
      <c r="N430" s="1"/>
      <c r="O430" s="41" t="s">
        <v>26</v>
      </c>
      <c r="P430" s="5"/>
      <c r="Q430" s="41" t="s">
        <v>26</v>
      </c>
      <c r="R430" s="1"/>
      <c r="S430" s="3" t="s">
        <v>666</v>
      </c>
      <c r="T430" s="3" t="s">
        <v>25</v>
      </c>
      <c r="U430" s="5"/>
      <c r="V430" s="5"/>
      <c r="W430" s="5"/>
    </row>
    <row r="431" spans="1:23" ht="12.75" customHeight="1" x14ac:dyDescent="0.3">
      <c r="A431" s="1" t="s">
        <v>663</v>
      </c>
      <c r="B431" s="7" t="s">
        <v>667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41" t="s">
        <v>26</v>
      </c>
      <c r="P431" s="5"/>
      <c r="Q431" s="41" t="s">
        <v>26</v>
      </c>
      <c r="R431" s="1"/>
      <c r="S431" s="3" t="s">
        <v>25</v>
      </c>
      <c r="T431" s="3" t="s">
        <v>25</v>
      </c>
      <c r="U431" s="5"/>
      <c r="V431" s="5"/>
      <c r="W431" s="5"/>
    </row>
    <row r="432" spans="1:23" ht="12.75" customHeight="1" x14ac:dyDescent="0.25">
      <c r="A432" s="7" t="s">
        <v>51</v>
      </c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5"/>
      <c r="Q432" s="1"/>
      <c r="R432" s="1"/>
      <c r="S432" s="1"/>
      <c r="T432" s="5"/>
      <c r="U432" s="5"/>
      <c r="V432" s="5"/>
      <c r="W432" s="5"/>
    </row>
    <row r="433" spans="1:23" ht="13.5" customHeight="1" x14ac:dyDescent="0.3">
      <c r="A433" s="1" t="s">
        <v>668</v>
      </c>
      <c r="B433" s="7" t="s">
        <v>669</v>
      </c>
      <c r="C433" s="1" t="s">
        <v>26</v>
      </c>
      <c r="D433" s="1"/>
      <c r="E433" s="1" t="s">
        <v>33</v>
      </c>
      <c r="F433" s="1"/>
      <c r="G433" s="1"/>
      <c r="H433" s="1" t="s">
        <v>33</v>
      </c>
      <c r="I433" s="1"/>
      <c r="J433" s="1"/>
      <c r="K433" s="1"/>
      <c r="L433" s="1"/>
      <c r="M433" s="1"/>
      <c r="N433" s="1"/>
      <c r="O433" s="41" t="s">
        <v>26</v>
      </c>
      <c r="P433" s="5"/>
      <c r="Q433" s="41" t="s">
        <v>26</v>
      </c>
      <c r="R433" s="1"/>
      <c r="S433" s="3" t="s">
        <v>670</v>
      </c>
      <c r="T433" s="4" t="s">
        <v>671</v>
      </c>
      <c r="U433" s="5"/>
      <c r="V433" s="5"/>
      <c r="W433" s="5"/>
    </row>
    <row r="434" spans="1:23" ht="13.5" customHeight="1" x14ac:dyDescent="0.25">
      <c r="A434" s="1" t="s">
        <v>672</v>
      </c>
      <c r="B434" s="7" t="s">
        <v>673</v>
      </c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9" t="s">
        <v>674</v>
      </c>
      <c r="P434" s="5"/>
      <c r="Q434" s="5" t="s">
        <v>26</v>
      </c>
      <c r="R434" s="1"/>
      <c r="S434" s="3" t="s">
        <v>675</v>
      </c>
      <c r="T434" s="4" t="s">
        <v>676</v>
      </c>
      <c r="U434" s="5"/>
      <c r="V434" s="5"/>
      <c r="W434" s="5"/>
    </row>
    <row r="435" spans="1:23" ht="13.5" customHeight="1" x14ac:dyDescent="0.3">
      <c r="A435" s="1" t="s">
        <v>677</v>
      </c>
      <c r="B435" s="7" t="s">
        <v>678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41" t="s">
        <v>26</v>
      </c>
      <c r="P435" s="5"/>
      <c r="Q435" s="1" t="s">
        <v>679</v>
      </c>
      <c r="R435" s="1"/>
      <c r="S435" s="3" t="s">
        <v>680</v>
      </c>
      <c r="T435" s="4" t="s">
        <v>676</v>
      </c>
      <c r="U435" s="5"/>
      <c r="V435" s="5"/>
      <c r="W435" s="5"/>
    </row>
    <row r="436" spans="1:23" ht="13.5" customHeight="1" x14ac:dyDescent="0.25">
      <c r="A436" s="13" t="s">
        <v>681</v>
      </c>
      <c r="B436" s="13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5"/>
      <c r="Q436" s="15"/>
      <c r="R436" s="14"/>
      <c r="S436" s="14"/>
      <c r="T436" s="15"/>
      <c r="U436" s="15"/>
      <c r="V436" s="15"/>
      <c r="W436" s="15"/>
    </row>
    <row r="437" spans="1:23" ht="12.75" customHeight="1" x14ac:dyDescent="0.25">
      <c r="A437" s="7" t="s">
        <v>21</v>
      </c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5"/>
      <c r="Q437" s="5"/>
      <c r="R437" s="1"/>
      <c r="S437" s="1"/>
      <c r="T437" s="5"/>
      <c r="U437" s="5"/>
      <c r="V437" s="5"/>
      <c r="W437" s="5"/>
    </row>
    <row r="438" spans="1:23" ht="12.75" customHeight="1" x14ac:dyDescent="0.3">
      <c r="A438" s="8" t="str">
        <f>HYPERLINK("http://www.worldcat.org/oclc/715571901","Journal officiel de la République du Niger")</f>
        <v>Journal officiel de la République du Niger</v>
      </c>
      <c r="B438" s="7" t="s">
        <v>682</v>
      </c>
      <c r="C438" s="1" t="s">
        <v>26</v>
      </c>
      <c r="D438" s="1"/>
      <c r="E438" s="1" t="s">
        <v>33</v>
      </c>
      <c r="F438" s="1"/>
      <c r="G438" s="1"/>
      <c r="H438" s="1" t="s">
        <v>33</v>
      </c>
      <c r="I438" s="1"/>
      <c r="J438" s="1"/>
      <c r="K438" s="1"/>
      <c r="L438" s="1"/>
      <c r="M438" s="1"/>
      <c r="N438" s="1"/>
      <c r="O438" s="41" t="s">
        <v>26</v>
      </c>
      <c r="P438" s="5"/>
      <c r="Q438" s="5" t="s">
        <v>26</v>
      </c>
      <c r="R438" s="1"/>
      <c r="S438" s="3" t="s">
        <v>683</v>
      </c>
      <c r="T438" s="3" t="s">
        <v>25</v>
      </c>
      <c r="U438" s="5"/>
      <c r="V438" s="5"/>
      <c r="W438" s="5"/>
    </row>
    <row r="439" spans="1:23" ht="12.75" customHeight="1" x14ac:dyDescent="0.3">
      <c r="A439" s="8" t="str">
        <f>HYPERLINK("http://www.worldcat.org/oclc/472432915","Journal Officiel du Niger")</f>
        <v>Journal Officiel du Niger</v>
      </c>
      <c r="B439" s="7" t="s">
        <v>684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41" t="s">
        <v>26</v>
      </c>
      <c r="P439" s="5"/>
      <c r="Q439" s="1" t="s">
        <v>685</v>
      </c>
      <c r="R439" s="1"/>
      <c r="S439" s="3" t="s">
        <v>25</v>
      </c>
      <c r="T439" s="3" t="s">
        <v>25</v>
      </c>
      <c r="U439" s="5"/>
      <c r="V439" s="5"/>
      <c r="W439" s="5"/>
    </row>
    <row r="440" spans="1:23" ht="12.75" customHeight="1" x14ac:dyDescent="0.25">
      <c r="A440" s="7" t="s">
        <v>42</v>
      </c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5"/>
      <c r="Q440" s="5"/>
      <c r="R440" s="1"/>
      <c r="S440" s="1"/>
      <c r="T440" s="5"/>
      <c r="U440" s="5"/>
      <c r="V440" s="5"/>
      <c r="W440" s="5"/>
    </row>
    <row r="441" spans="1:23" ht="12.75" customHeight="1" x14ac:dyDescent="0.3">
      <c r="A441" s="1" t="s">
        <v>591</v>
      </c>
      <c r="B441" s="7" t="s">
        <v>686</v>
      </c>
      <c r="C441" s="1" t="s">
        <v>26</v>
      </c>
      <c r="D441" s="1"/>
      <c r="E441" s="1" t="s">
        <v>33</v>
      </c>
      <c r="F441" s="1"/>
      <c r="G441" s="1"/>
      <c r="H441" s="1" t="s">
        <v>33</v>
      </c>
      <c r="I441" s="1"/>
      <c r="J441" s="1"/>
      <c r="K441" s="1"/>
      <c r="L441" s="1"/>
      <c r="M441" s="1"/>
      <c r="N441" s="1"/>
      <c r="O441" s="41" t="s">
        <v>26</v>
      </c>
      <c r="P441" s="5"/>
      <c r="Q441" s="5" t="s">
        <v>26</v>
      </c>
      <c r="R441" s="1"/>
      <c r="S441" s="3" t="s">
        <v>25</v>
      </c>
      <c r="T441" s="3" t="s">
        <v>25</v>
      </c>
      <c r="U441" s="5"/>
      <c r="V441" s="5"/>
      <c r="W441" s="5"/>
    </row>
    <row r="442" spans="1:23" ht="12.75" customHeight="1" x14ac:dyDescent="0.25">
      <c r="A442" s="7" t="s">
        <v>62</v>
      </c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5"/>
      <c r="Q442" s="5"/>
      <c r="R442" s="1"/>
      <c r="S442" s="1"/>
      <c r="T442" s="5"/>
      <c r="U442" s="5"/>
      <c r="V442" s="5"/>
      <c r="W442" s="5"/>
    </row>
    <row r="443" spans="1:23" ht="12.75" customHeight="1" x14ac:dyDescent="0.25">
      <c r="A443" s="7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5"/>
      <c r="Q443" s="5"/>
      <c r="R443" s="1"/>
      <c r="S443" s="1"/>
      <c r="T443" s="5"/>
      <c r="U443" s="5"/>
      <c r="V443" s="5"/>
      <c r="W443" s="5"/>
    </row>
    <row r="444" spans="1:23" ht="12.75" customHeight="1" x14ac:dyDescent="0.25">
      <c r="A444" s="7" t="s">
        <v>51</v>
      </c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5"/>
      <c r="Q444" s="5"/>
      <c r="R444" s="1"/>
      <c r="S444" s="1"/>
      <c r="T444" s="5"/>
      <c r="U444" s="5"/>
      <c r="V444" s="5"/>
      <c r="W444" s="5"/>
    </row>
    <row r="445" spans="1:23" ht="13.5" customHeight="1" x14ac:dyDescent="0.25">
      <c r="A445" s="7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5"/>
      <c r="Q445" s="5"/>
      <c r="R445" s="1"/>
      <c r="S445" s="1"/>
      <c r="T445" s="5"/>
      <c r="U445" s="5"/>
      <c r="V445" s="5"/>
      <c r="W445" s="5"/>
    </row>
    <row r="446" spans="1:23" ht="13.5" customHeight="1" x14ac:dyDescent="0.25">
      <c r="A446" s="13" t="s">
        <v>687</v>
      </c>
      <c r="B446" s="13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5"/>
      <c r="Q446" s="15"/>
      <c r="R446" s="14"/>
      <c r="S446" s="14"/>
      <c r="T446" s="15"/>
      <c r="U446" s="15"/>
      <c r="V446" s="15"/>
      <c r="W446" s="15"/>
    </row>
    <row r="447" spans="1:23" ht="12.75" customHeight="1" x14ac:dyDescent="0.25">
      <c r="A447" s="7" t="s">
        <v>21</v>
      </c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5"/>
      <c r="Q447" s="5"/>
      <c r="R447" s="1"/>
      <c r="S447" s="1"/>
      <c r="T447" s="5"/>
      <c r="U447" s="5"/>
      <c r="V447" s="5"/>
      <c r="W447" s="5"/>
    </row>
    <row r="448" spans="1:23" ht="12.75" customHeight="1" x14ac:dyDescent="0.3">
      <c r="A448" s="1" t="s">
        <v>688</v>
      </c>
      <c r="B448" s="7" t="s">
        <v>689</v>
      </c>
      <c r="C448" s="1" t="s">
        <v>26</v>
      </c>
      <c r="D448" s="1"/>
      <c r="E448" s="1" t="s">
        <v>33</v>
      </c>
      <c r="F448" s="1"/>
      <c r="G448" s="1"/>
      <c r="H448" s="1" t="s">
        <v>33</v>
      </c>
      <c r="I448" s="1"/>
      <c r="J448" s="1"/>
      <c r="K448" s="1"/>
      <c r="L448" s="1"/>
      <c r="M448" s="1"/>
      <c r="N448" s="1"/>
      <c r="O448" s="41" t="s">
        <v>26</v>
      </c>
      <c r="P448" s="5"/>
      <c r="Q448" s="41" t="s">
        <v>26</v>
      </c>
      <c r="R448" s="1"/>
      <c r="S448" s="22">
        <v>1969</v>
      </c>
      <c r="T448" s="4" t="s">
        <v>25</v>
      </c>
      <c r="U448" s="5"/>
      <c r="V448" s="5"/>
      <c r="W448" s="5"/>
    </row>
    <row r="449" spans="1:23" ht="12.75" customHeight="1" x14ac:dyDescent="0.3">
      <c r="A449" s="1" t="s">
        <v>690</v>
      </c>
      <c r="B449" s="7" t="s">
        <v>691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41" t="s">
        <v>26</v>
      </c>
      <c r="P449" s="5"/>
      <c r="Q449" s="41" t="s">
        <v>26</v>
      </c>
      <c r="R449" s="1"/>
      <c r="S449" s="3" t="s">
        <v>692</v>
      </c>
      <c r="T449" s="4" t="s">
        <v>25</v>
      </c>
      <c r="U449" s="5"/>
      <c r="V449" s="5"/>
      <c r="W449" s="5"/>
    </row>
    <row r="450" spans="1:23" ht="12.75" customHeight="1" x14ac:dyDescent="0.25">
      <c r="A450" s="7" t="s">
        <v>42</v>
      </c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5"/>
      <c r="Q450" s="1"/>
      <c r="R450" s="1"/>
      <c r="S450" s="1"/>
      <c r="T450" s="5"/>
      <c r="U450" s="5"/>
      <c r="V450" s="5"/>
      <c r="W450" s="5"/>
    </row>
    <row r="451" spans="1:23" ht="12.75" customHeight="1" x14ac:dyDescent="0.3">
      <c r="A451" s="1" t="s">
        <v>693</v>
      </c>
      <c r="B451" s="7" t="s">
        <v>694</v>
      </c>
      <c r="C451" s="1"/>
      <c r="D451" s="1">
        <v>1990</v>
      </c>
      <c r="E451" s="1" t="s">
        <v>33</v>
      </c>
      <c r="F451" s="1"/>
      <c r="G451" s="1"/>
      <c r="H451" s="1" t="s">
        <v>33</v>
      </c>
      <c r="I451" s="1"/>
      <c r="J451" s="1">
        <v>1990</v>
      </c>
      <c r="K451" s="1"/>
      <c r="L451" s="1"/>
      <c r="M451" s="1"/>
      <c r="N451" s="1"/>
      <c r="O451" s="41" t="s">
        <v>26</v>
      </c>
      <c r="P451" s="5"/>
      <c r="Q451" s="41" t="s">
        <v>26</v>
      </c>
      <c r="R451" s="1"/>
      <c r="S451" s="3" t="s">
        <v>695</v>
      </c>
      <c r="T451" s="5"/>
      <c r="U451" s="5"/>
      <c r="V451" s="5"/>
      <c r="W451" s="5"/>
    </row>
    <row r="452" spans="1:23" ht="12.75" customHeight="1" x14ac:dyDescent="0.3">
      <c r="A452" s="43" t="s">
        <v>696</v>
      </c>
      <c r="B452" s="7"/>
      <c r="C452" s="1" t="s">
        <v>697</v>
      </c>
      <c r="D452" s="1">
        <v>1958</v>
      </c>
      <c r="E452" s="1"/>
      <c r="F452" s="1"/>
      <c r="G452" s="1"/>
      <c r="H452" s="1"/>
      <c r="I452" s="1"/>
      <c r="J452" s="1"/>
      <c r="K452" s="1"/>
      <c r="L452" s="1" t="s">
        <v>698</v>
      </c>
      <c r="M452" s="1"/>
      <c r="N452" s="1"/>
      <c r="O452" s="41" t="s">
        <v>26</v>
      </c>
      <c r="P452" s="5"/>
      <c r="Q452" s="41" t="s">
        <v>26</v>
      </c>
      <c r="R452" s="1"/>
      <c r="S452" s="22">
        <v>1958</v>
      </c>
      <c r="T452" s="5"/>
      <c r="U452" s="5"/>
      <c r="V452" s="5"/>
      <c r="W452" s="5"/>
    </row>
    <row r="453" spans="1:23" ht="12.75" customHeight="1" x14ac:dyDescent="0.3">
      <c r="A453" s="44" t="s">
        <v>699</v>
      </c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 t="s">
        <v>700</v>
      </c>
      <c r="M453" s="1"/>
      <c r="N453" s="1"/>
      <c r="O453" s="41" t="s">
        <v>26</v>
      </c>
      <c r="P453" s="5"/>
      <c r="Q453" s="1" t="s">
        <v>701</v>
      </c>
      <c r="R453" s="1"/>
      <c r="S453" s="3" t="s">
        <v>702</v>
      </c>
      <c r="T453" s="5"/>
      <c r="U453" s="5"/>
      <c r="V453" s="5"/>
      <c r="W453" s="5"/>
    </row>
    <row r="454" spans="1:23" ht="12.75" customHeight="1" x14ac:dyDescent="0.3">
      <c r="A454" s="21" t="s">
        <v>703</v>
      </c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 t="s">
        <v>704</v>
      </c>
      <c r="M454" s="1"/>
      <c r="N454" s="1"/>
      <c r="O454" s="41" t="s">
        <v>26</v>
      </c>
      <c r="P454" s="5"/>
      <c r="Q454" s="5"/>
      <c r="R454" s="1"/>
      <c r="S454" s="3" t="s">
        <v>705</v>
      </c>
      <c r="T454" s="5"/>
      <c r="U454" s="5"/>
      <c r="V454" s="5"/>
      <c r="W454" s="5"/>
    </row>
    <row r="455" spans="1:23" ht="12.75" customHeight="1" x14ac:dyDescent="0.25">
      <c r="A455" s="7" t="s">
        <v>62</v>
      </c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5"/>
      <c r="Q455" s="5"/>
      <c r="R455" s="1"/>
      <c r="S455" s="1"/>
      <c r="T455" s="5"/>
      <c r="U455" s="5"/>
      <c r="V455" s="5"/>
      <c r="W455" s="5"/>
    </row>
    <row r="456" spans="1:23" ht="12.75" customHeight="1" x14ac:dyDescent="0.3">
      <c r="A456" s="1" t="s">
        <v>706</v>
      </c>
      <c r="B456" s="7" t="s">
        <v>707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41" t="s">
        <v>26</v>
      </c>
      <c r="P456" s="5"/>
      <c r="Q456" s="5" t="s">
        <v>26</v>
      </c>
      <c r="R456" s="1"/>
      <c r="S456" s="3" t="s">
        <v>708</v>
      </c>
      <c r="T456" s="5"/>
      <c r="U456" s="5"/>
      <c r="V456" s="5"/>
      <c r="W456" s="5"/>
    </row>
    <row r="457" spans="1:23" ht="12.75" customHeight="1" x14ac:dyDescent="0.3">
      <c r="A457" s="1" t="s">
        <v>709</v>
      </c>
      <c r="B457" s="7" t="s">
        <v>710</v>
      </c>
      <c r="C457" s="1" t="s">
        <v>711</v>
      </c>
      <c r="D457" s="1" t="s">
        <v>712</v>
      </c>
      <c r="E457" s="1" t="s">
        <v>33</v>
      </c>
      <c r="F457" s="1"/>
      <c r="G457" s="1"/>
      <c r="H457" s="1" t="s">
        <v>33</v>
      </c>
      <c r="I457" s="1"/>
      <c r="J457" s="1"/>
      <c r="K457" s="1"/>
      <c r="L457" s="1" t="s">
        <v>713</v>
      </c>
      <c r="M457" s="1"/>
      <c r="N457" s="1"/>
      <c r="O457" s="41" t="s">
        <v>26</v>
      </c>
      <c r="P457" s="5"/>
      <c r="Q457" s="5" t="s">
        <v>26</v>
      </c>
      <c r="R457" s="1"/>
      <c r="S457" s="3" t="s">
        <v>714</v>
      </c>
      <c r="T457" s="5"/>
      <c r="U457" s="5"/>
      <c r="V457" s="5"/>
      <c r="W457" s="5"/>
    </row>
    <row r="458" spans="1:23" ht="12.75" customHeight="1" x14ac:dyDescent="0.3">
      <c r="A458" s="1" t="s">
        <v>715</v>
      </c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 t="s">
        <v>716</v>
      </c>
      <c r="M458" s="1"/>
      <c r="N458" s="1"/>
      <c r="O458" s="41" t="s">
        <v>26</v>
      </c>
      <c r="P458" s="5"/>
      <c r="Q458" s="5" t="s">
        <v>26</v>
      </c>
      <c r="R458" s="1"/>
      <c r="S458" s="3" t="s">
        <v>717</v>
      </c>
      <c r="T458" s="5"/>
      <c r="U458" s="5"/>
      <c r="V458" s="5"/>
      <c r="W458" s="5"/>
    </row>
    <row r="459" spans="1:23" ht="12.75" customHeight="1" x14ac:dyDescent="0.25">
      <c r="A459" s="7" t="s">
        <v>51</v>
      </c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5"/>
      <c r="Q459" s="5"/>
      <c r="R459" s="1"/>
      <c r="S459" s="1"/>
      <c r="T459" s="5"/>
      <c r="U459" s="5"/>
      <c r="V459" s="5"/>
      <c r="W459" s="5"/>
    </row>
    <row r="460" spans="1:23" ht="12.75" customHeight="1" x14ac:dyDescent="0.25">
      <c r="A460" s="1" t="s">
        <v>718</v>
      </c>
      <c r="B460" s="7" t="s">
        <v>719</v>
      </c>
      <c r="C460" s="1"/>
      <c r="D460" s="1"/>
      <c r="E460" s="1"/>
      <c r="F460" s="1"/>
      <c r="G460" s="1"/>
      <c r="H460" s="1"/>
      <c r="I460" s="1"/>
      <c r="J460" s="1"/>
      <c r="K460" s="1"/>
      <c r="L460" s="1" t="s">
        <v>720</v>
      </c>
      <c r="M460" s="1"/>
      <c r="N460" s="1"/>
      <c r="O460" s="38" t="str">
        <f>HYPERLINK("https://wrlc-hu.primo.exlibrisgroup.com/permalink/01WRLC_HOW/1rsumgl/alma9996845133604109","(closest match) Federal Supreme Court")</f>
        <v>(closest match) Federal Supreme Court</v>
      </c>
      <c r="P460" s="5"/>
      <c r="Q460" s="5" t="s">
        <v>26</v>
      </c>
      <c r="R460" s="1"/>
      <c r="S460" s="3" t="s">
        <v>25</v>
      </c>
      <c r="T460" s="5"/>
      <c r="U460" s="5"/>
      <c r="V460" s="5"/>
      <c r="W460" s="5"/>
    </row>
    <row r="461" spans="1:23" ht="12.75" customHeight="1" x14ac:dyDescent="0.25">
      <c r="A461" s="1" t="s">
        <v>721</v>
      </c>
      <c r="B461" s="7"/>
      <c r="C461" s="1" t="s">
        <v>722</v>
      </c>
      <c r="D461" s="1"/>
      <c r="E461" s="1" t="s">
        <v>33</v>
      </c>
      <c r="F461" s="1"/>
      <c r="G461" s="1"/>
      <c r="H461" s="1" t="s">
        <v>33</v>
      </c>
      <c r="I461" s="1"/>
      <c r="J461" s="1" t="s">
        <v>723</v>
      </c>
      <c r="K461" s="1"/>
      <c r="L461" s="1" t="s">
        <v>720</v>
      </c>
      <c r="M461" s="1"/>
      <c r="N461" s="1"/>
      <c r="O461" s="9" t="s">
        <v>724</v>
      </c>
      <c r="P461" s="5"/>
      <c r="Q461" s="5" t="s">
        <v>599</v>
      </c>
      <c r="R461" s="1"/>
      <c r="S461" s="3" t="s">
        <v>725</v>
      </c>
      <c r="T461" s="5"/>
      <c r="U461" s="5"/>
      <c r="V461" s="5"/>
      <c r="W461" s="5"/>
    </row>
    <row r="462" spans="1:23" ht="12.75" customHeight="1" x14ac:dyDescent="0.3">
      <c r="A462" s="8" t="str">
        <f>HYPERLINK("http://www.worldcat.org/oclc/21284426","Nigerian Supreme Court cases")</f>
        <v>Nigerian Supreme Court cases</v>
      </c>
      <c r="B462" s="7" t="s">
        <v>726</v>
      </c>
      <c r="C462" s="1" t="s">
        <v>26</v>
      </c>
      <c r="D462" s="1" t="s">
        <v>727</v>
      </c>
      <c r="E462" s="1" t="s">
        <v>33</v>
      </c>
      <c r="F462" s="1"/>
      <c r="G462" s="1"/>
      <c r="H462" s="1" t="s">
        <v>33</v>
      </c>
      <c r="I462" s="1"/>
      <c r="J462" s="1"/>
      <c r="K462" s="1"/>
      <c r="L462" s="1"/>
      <c r="M462" s="1"/>
      <c r="N462" s="1"/>
      <c r="O462" s="41" t="s">
        <v>26</v>
      </c>
      <c r="P462" s="5"/>
      <c r="Q462" s="5" t="s">
        <v>26</v>
      </c>
      <c r="R462" s="1"/>
      <c r="S462" s="3" t="s">
        <v>25</v>
      </c>
      <c r="T462" s="5"/>
      <c r="U462" s="5"/>
      <c r="V462" s="5"/>
      <c r="W462" s="5"/>
    </row>
    <row r="463" spans="1:23" ht="13.5" customHeight="1" x14ac:dyDescent="0.3">
      <c r="A463" s="8" t="str">
        <f>HYPERLINK("http://www.worldcat.org/oclc/716594410","Weekly bench reports of Nigeria")</f>
        <v>Weekly bench reports of Nigeria</v>
      </c>
      <c r="B463" s="7" t="s">
        <v>446</v>
      </c>
      <c r="C463" s="1" t="s">
        <v>26</v>
      </c>
      <c r="D463" s="1"/>
      <c r="E463" s="1" t="s">
        <v>33</v>
      </c>
      <c r="F463" s="1"/>
      <c r="G463" s="1"/>
      <c r="H463" s="1" t="s">
        <v>33</v>
      </c>
      <c r="I463" s="1"/>
      <c r="J463" s="1"/>
      <c r="K463" s="1"/>
      <c r="L463" s="1"/>
      <c r="M463" s="1"/>
      <c r="N463" s="1"/>
      <c r="O463" s="41" t="s">
        <v>26</v>
      </c>
      <c r="P463" s="5"/>
      <c r="Q463" s="5" t="s">
        <v>26</v>
      </c>
      <c r="R463" s="1"/>
      <c r="S463" s="3" t="s">
        <v>25</v>
      </c>
      <c r="T463" s="5"/>
      <c r="U463" s="5"/>
      <c r="V463" s="5"/>
      <c r="W463" s="5"/>
    </row>
    <row r="464" spans="1:23" ht="11.25" customHeight="1" x14ac:dyDescent="0.3">
      <c r="A464" s="45" t="str">
        <f>HYPERLINK("http://www.worldcat.org/oclc/65952874","The Law reports of Nigeria")</f>
        <v>The Law reports of Nigeria</v>
      </c>
      <c r="B464" s="6" t="s">
        <v>728</v>
      </c>
      <c r="C464" s="1" t="s">
        <v>729</v>
      </c>
      <c r="D464" s="1" t="s">
        <v>730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41" t="s">
        <v>26</v>
      </c>
      <c r="P464" s="5"/>
      <c r="Q464" s="5" t="s">
        <v>731</v>
      </c>
      <c r="R464" s="1"/>
      <c r="S464" s="3" t="s">
        <v>732</v>
      </c>
      <c r="T464" s="5"/>
      <c r="U464" s="5"/>
      <c r="V464" s="5"/>
      <c r="W464" s="5"/>
    </row>
    <row r="465" spans="1:23" ht="11.25" customHeight="1" x14ac:dyDescent="0.3">
      <c r="A465" s="36" t="s">
        <v>733</v>
      </c>
      <c r="B465" s="6"/>
      <c r="C465" s="1" t="s">
        <v>26</v>
      </c>
      <c r="D465" s="1" t="s">
        <v>734</v>
      </c>
      <c r="E465" s="1"/>
      <c r="F465" s="1"/>
      <c r="G465" s="1"/>
      <c r="H465" s="1"/>
      <c r="I465" s="1"/>
      <c r="J465" s="1"/>
      <c r="K465" s="1"/>
      <c r="L465" s="1" t="s">
        <v>735</v>
      </c>
      <c r="M465" s="1"/>
      <c r="N465" s="1"/>
      <c r="O465" s="41" t="s">
        <v>26</v>
      </c>
      <c r="P465" s="5"/>
      <c r="Q465" s="5" t="s">
        <v>26</v>
      </c>
      <c r="R465" s="1"/>
      <c r="S465" s="3" t="s">
        <v>735</v>
      </c>
      <c r="T465" s="5"/>
      <c r="U465" s="5"/>
      <c r="V465" s="5"/>
      <c r="W465" s="5"/>
    </row>
    <row r="466" spans="1:23" ht="11.25" customHeight="1" x14ac:dyDescent="0.3">
      <c r="A466" s="1" t="s">
        <v>736</v>
      </c>
      <c r="B466" s="6" t="s">
        <v>737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 t="s">
        <v>738</v>
      </c>
      <c r="N466" s="1"/>
      <c r="O466" s="41" t="s">
        <v>26</v>
      </c>
      <c r="P466" s="5"/>
      <c r="Q466" s="5" t="s">
        <v>26</v>
      </c>
      <c r="R466" s="1"/>
      <c r="S466" s="3" t="s">
        <v>25</v>
      </c>
      <c r="T466" s="5"/>
      <c r="U466" s="5"/>
      <c r="V466" s="5"/>
      <c r="W466" s="5"/>
    </row>
    <row r="467" spans="1:23" ht="11.25" customHeight="1" x14ac:dyDescent="0.25">
      <c r="A467" s="1" t="s">
        <v>739</v>
      </c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>
        <v>1962</v>
      </c>
      <c r="M467" s="1"/>
      <c r="N467" s="1"/>
      <c r="O467" s="46">
        <v>1962</v>
      </c>
      <c r="P467" s="5"/>
      <c r="Q467" s="1" t="s">
        <v>740</v>
      </c>
      <c r="R467" s="1"/>
      <c r="S467" s="3" t="s">
        <v>741</v>
      </c>
      <c r="T467" s="5"/>
      <c r="U467" s="5"/>
      <c r="V467" s="5"/>
      <c r="W467" s="5"/>
    </row>
    <row r="468" spans="1:23" ht="11.25" customHeight="1" x14ac:dyDescent="0.25">
      <c r="A468" s="13" t="s">
        <v>742</v>
      </c>
      <c r="B468" s="13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5"/>
      <c r="Q468" s="15"/>
      <c r="R468" s="14"/>
      <c r="S468" s="14"/>
      <c r="T468" s="15"/>
      <c r="U468" s="15"/>
      <c r="V468" s="15"/>
      <c r="W468" s="15"/>
    </row>
    <row r="469" spans="1:23" ht="12.75" customHeight="1" x14ac:dyDescent="0.25">
      <c r="A469" s="7" t="s">
        <v>21</v>
      </c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5"/>
      <c r="Q469" s="5"/>
      <c r="R469" s="1"/>
      <c r="S469" s="1"/>
      <c r="T469" s="5"/>
      <c r="U469" s="5"/>
      <c r="V469" s="5"/>
      <c r="W469" s="5"/>
    </row>
    <row r="470" spans="1:23" ht="12.75" customHeight="1" x14ac:dyDescent="0.3">
      <c r="A470" s="1" t="s">
        <v>743</v>
      </c>
      <c r="B470" s="7" t="s">
        <v>744</v>
      </c>
      <c r="C470" s="1" t="s">
        <v>26</v>
      </c>
      <c r="D470" s="1"/>
      <c r="E470" s="1" t="s">
        <v>33</v>
      </c>
      <c r="F470" s="1"/>
      <c r="G470" s="1"/>
      <c r="H470" s="1" t="s">
        <v>33</v>
      </c>
      <c r="I470" s="1"/>
      <c r="J470" s="1"/>
      <c r="K470" s="1"/>
      <c r="L470" s="1"/>
      <c r="M470" s="1"/>
      <c r="N470" s="1"/>
      <c r="O470" s="41" t="s">
        <v>26</v>
      </c>
      <c r="P470" s="5"/>
      <c r="Q470" s="41" t="s">
        <v>26</v>
      </c>
      <c r="R470" s="1"/>
      <c r="S470" s="3" t="s">
        <v>25</v>
      </c>
      <c r="T470" s="5"/>
      <c r="U470" s="5"/>
      <c r="V470" s="5"/>
      <c r="W470" s="5"/>
    </row>
    <row r="471" spans="1:23" ht="12.75" customHeight="1" x14ac:dyDescent="0.3">
      <c r="A471" s="8" t="str">
        <f>HYPERLINK("http://www.worldcat.org/oclc/72892739","Bulletin officiel du Ruanda-Urundi")</f>
        <v>Bulletin officiel du Ruanda-Urundi</v>
      </c>
      <c r="B471" s="7" t="s">
        <v>745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41" t="s">
        <v>26</v>
      </c>
      <c r="P471" s="5"/>
      <c r="Q471" s="41" t="s">
        <v>26</v>
      </c>
      <c r="R471" s="1"/>
      <c r="S471" s="3" t="s">
        <v>25</v>
      </c>
      <c r="T471" s="5"/>
      <c r="U471" s="5"/>
      <c r="V471" s="5"/>
      <c r="W471" s="5"/>
    </row>
    <row r="472" spans="1:23" ht="12.75" customHeight="1" x14ac:dyDescent="0.25">
      <c r="A472" s="7" t="s">
        <v>42</v>
      </c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5"/>
      <c r="Q472" s="1"/>
      <c r="R472" s="1"/>
      <c r="S472" s="1"/>
      <c r="T472" s="5"/>
      <c r="U472" s="5"/>
      <c r="V472" s="5"/>
      <c r="W472" s="5"/>
    </row>
    <row r="473" spans="1:23" ht="12.75" customHeight="1" x14ac:dyDescent="0.3">
      <c r="A473" s="1" t="s">
        <v>746</v>
      </c>
      <c r="B473" s="7" t="s">
        <v>747</v>
      </c>
      <c r="C473" s="1" t="s">
        <v>26</v>
      </c>
      <c r="D473" s="1"/>
      <c r="E473" s="1" t="s">
        <v>33</v>
      </c>
      <c r="F473" s="1"/>
      <c r="G473" s="1"/>
      <c r="H473" s="1" t="s">
        <v>33</v>
      </c>
      <c r="I473" s="1"/>
      <c r="J473" s="1"/>
      <c r="K473" s="1"/>
      <c r="L473" s="1"/>
      <c r="M473" s="1"/>
      <c r="N473" s="1"/>
      <c r="O473" s="41" t="s">
        <v>26</v>
      </c>
      <c r="P473" s="5"/>
      <c r="Q473" s="41" t="s">
        <v>26</v>
      </c>
      <c r="R473" s="1"/>
      <c r="S473" s="3" t="s">
        <v>748</v>
      </c>
      <c r="T473" s="5"/>
      <c r="U473" s="5"/>
      <c r="V473" s="5"/>
      <c r="W473" s="5"/>
    </row>
    <row r="474" spans="1:23" ht="12.75" customHeight="1" x14ac:dyDescent="0.25">
      <c r="A474" s="7" t="s">
        <v>62</v>
      </c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5"/>
      <c r="Q474" s="1"/>
      <c r="R474" s="1"/>
      <c r="S474" s="1"/>
      <c r="T474" s="5"/>
      <c r="U474" s="5"/>
      <c r="V474" s="5"/>
      <c r="W474" s="5"/>
    </row>
    <row r="475" spans="1:23" ht="12.75" customHeight="1" x14ac:dyDescent="0.25">
      <c r="A475" s="7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5"/>
      <c r="Q475" s="1"/>
      <c r="R475" s="1"/>
      <c r="S475" s="1"/>
      <c r="T475" s="5"/>
      <c r="U475" s="5"/>
      <c r="V475" s="5"/>
      <c r="W475" s="5"/>
    </row>
    <row r="476" spans="1:23" ht="12.75" customHeight="1" x14ac:dyDescent="0.25">
      <c r="A476" s="7" t="s">
        <v>51</v>
      </c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5"/>
      <c r="Q476" s="1"/>
      <c r="R476" s="1"/>
      <c r="S476" s="1"/>
      <c r="T476" s="5"/>
      <c r="U476" s="5"/>
      <c r="V476" s="5"/>
      <c r="W476" s="5"/>
    </row>
    <row r="477" spans="1:23" ht="12.75" customHeight="1" x14ac:dyDescent="0.3">
      <c r="A477" s="8" t="str">
        <f>HYPERLINK("http://www.worldcat.org/oclc/900974683","Revue juridique du Rwanda")</f>
        <v>Revue juridique du Rwanda</v>
      </c>
      <c r="B477" s="7" t="s">
        <v>749</v>
      </c>
      <c r="C477" s="1" t="s">
        <v>26</v>
      </c>
      <c r="D477" s="1"/>
      <c r="E477" s="1" t="s">
        <v>33</v>
      </c>
      <c r="F477" s="1"/>
      <c r="G477" s="1"/>
      <c r="H477" s="1" t="s">
        <v>33</v>
      </c>
      <c r="I477" s="1"/>
      <c r="J477" s="1"/>
      <c r="K477" s="1"/>
      <c r="L477" s="1"/>
      <c r="M477" s="1"/>
      <c r="N477" s="1"/>
      <c r="O477" s="41" t="s">
        <v>26</v>
      </c>
      <c r="P477" s="5"/>
      <c r="Q477" s="41" t="s">
        <v>26</v>
      </c>
      <c r="R477" s="1"/>
      <c r="S477" s="3" t="s">
        <v>750</v>
      </c>
      <c r="T477" s="5"/>
      <c r="U477" s="5"/>
      <c r="V477" s="5"/>
      <c r="W477" s="5"/>
    </row>
    <row r="478" spans="1:23" ht="13.5" customHeight="1" x14ac:dyDescent="0.3">
      <c r="A478" s="1" t="s">
        <v>751</v>
      </c>
      <c r="B478" s="7" t="s">
        <v>752</v>
      </c>
      <c r="C478" s="1" t="s">
        <v>26</v>
      </c>
      <c r="D478" s="1"/>
      <c r="E478" s="1" t="s">
        <v>33</v>
      </c>
      <c r="F478" s="1"/>
      <c r="G478" s="1"/>
      <c r="H478" s="1" t="s">
        <v>33</v>
      </c>
      <c r="I478" s="1"/>
      <c r="J478" s="1"/>
      <c r="K478" s="1"/>
      <c r="L478" s="1"/>
      <c r="M478" s="1"/>
      <c r="N478" s="1"/>
      <c r="O478" s="41" t="s">
        <v>26</v>
      </c>
      <c r="P478" s="5"/>
      <c r="Q478" s="41" t="s">
        <v>26</v>
      </c>
      <c r="R478" s="1"/>
      <c r="S478" s="3" t="s">
        <v>25</v>
      </c>
      <c r="T478" s="5"/>
      <c r="U478" s="5"/>
      <c r="V478" s="5"/>
      <c r="W478" s="5"/>
    </row>
    <row r="479" spans="1:23" ht="13.5" customHeight="1" x14ac:dyDescent="0.25">
      <c r="A479" s="13" t="s">
        <v>753</v>
      </c>
      <c r="B479" s="13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5"/>
      <c r="Q479" s="15"/>
      <c r="R479" s="14"/>
      <c r="S479" s="14"/>
      <c r="T479" s="15"/>
      <c r="U479" s="15"/>
      <c r="V479" s="15"/>
      <c r="W479" s="15"/>
    </row>
    <row r="480" spans="1:23" ht="12.75" customHeight="1" x14ac:dyDescent="0.25">
      <c r="A480" s="7" t="s">
        <v>21</v>
      </c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5"/>
      <c r="Q480" s="5"/>
      <c r="R480" s="1"/>
      <c r="S480" s="1"/>
      <c r="T480" s="5"/>
      <c r="U480" s="5"/>
      <c r="V480" s="5"/>
      <c r="W480" s="5"/>
    </row>
    <row r="481" spans="1:23" ht="12.75" customHeight="1" x14ac:dyDescent="0.3">
      <c r="A481" s="1" t="s">
        <v>754</v>
      </c>
      <c r="B481" s="7" t="s">
        <v>755</v>
      </c>
      <c r="C481" s="1" t="s">
        <v>26</v>
      </c>
      <c r="D481" s="1"/>
      <c r="E481" s="1" t="s">
        <v>33</v>
      </c>
      <c r="F481" s="1"/>
      <c r="G481" s="1"/>
      <c r="H481" s="1" t="s">
        <v>33</v>
      </c>
      <c r="I481" s="1"/>
      <c r="J481" s="1"/>
      <c r="K481" s="1"/>
      <c r="L481" s="1"/>
      <c r="M481" s="1"/>
      <c r="N481" s="1"/>
      <c r="O481" s="41" t="s">
        <v>26</v>
      </c>
      <c r="P481" s="5"/>
      <c r="Q481" s="5" t="s">
        <v>26</v>
      </c>
      <c r="R481" s="1"/>
      <c r="S481" s="3" t="s">
        <v>25</v>
      </c>
      <c r="T481" s="5"/>
      <c r="U481" s="5"/>
      <c r="V481" s="5"/>
      <c r="W481" s="5"/>
    </row>
    <row r="482" spans="1:23" ht="12.75" customHeight="1" x14ac:dyDescent="0.3">
      <c r="A482" s="1" t="s">
        <v>756</v>
      </c>
      <c r="B482" s="7" t="s">
        <v>757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41" t="s">
        <v>26</v>
      </c>
      <c r="P482" s="5"/>
      <c r="Q482" s="5" t="s">
        <v>26</v>
      </c>
      <c r="R482" s="1"/>
      <c r="S482" s="3" t="s">
        <v>25</v>
      </c>
      <c r="T482" s="5"/>
      <c r="U482" s="5"/>
      <c r="V482" s="5"/>
      <c r="W482" s="5"/>
    </row>
    <row r="483" spans="1:23" ht="12.75" customHeight="1" x14ac:dyDescent="0.25">
      <c r="A483" s="7" t="s">
        <v>42</v>
      </c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5"/>
      <c r="Q483" s="5"/>
      <c r="R483" s="1"/>
      <c r="S483" s="1"/>
      <c r="T483" s="5"/>
      <c r="U483" s="5"/>
      <c r="V483" s="5"/>
      <c r="W483" s="5"/>
    </row>
    <row r="484" spans="1:23" ht="12.75" customHeight="1" x14ac:dyDescent="0.25">
      <c r="A484" s="7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5"/>
      <c r="Q484" s="5"/>
      <c r="R484" s="1"/>
      <c r="S484" s="1"/>
      <c r="T484" s="5"/>
      <c r="U484" s="5"/>
      <c r="V484" s="5"/>
      <c r="W484" s="5"/>
    </row>
    <row r="485" spans="1:23" ht="12.75" customHeight="1" x14ac:dyDescent="0.25">
      <c r="A485" s="7" t="s">
        <v>62</v>
      </c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5"/>
      <c r="Q485" s="5"/>
      <c r="R485" s="1"/>
      <c r="S485" s="1"/>
      <c r="T485" s="5"/>
      <c r="U485" s="5"/>
      <c r="V485" s="5"/>
      <c r="W485" s="5"/>
    </row>
    <row r="486" spans="1:23" ht="12.75" customHeight="1" x14ac:dyDescent="0.25">
      <c r="A486" s="7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5"/>
      <c r="Q486" s="5"/>
      <c r="R486" s="1"/>
      <c r="S486" s="1"/>
      <c r="T486" s="5"/>
      <c r="U486" s="5"/>
      <c r="V486" s="5"/>
      <c r="W486" s="5"/>
    </row>
    <row r="487" spans="1:23" ht="12.75" customHeight="1" x14ac:dyDescent="0.25">
      <c r="A487" s="7" t="s">
        <v>51</v>
      </c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5"/>
      <c r="Q487" s="5"/>
      <c r="R487" s="1"/>
      <c r="S487" s="1"/>
      <c r="T487" s="5"/>
      <c r="U487" s="5"/>
      <c r="V487" s="5"/>
      <c r="W487" s="5"/>
    </row>
    <row r="488" spans="1:23" ht="13.5" customHeight="1" x14ac:dyDescent="0.25">
      <c r="A488" s="7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5"/>
      <c r="Q488" s="5"/>
      <c r="R488" s="1"/>
      <c r="S488" s="1"/>
      <c r="T488" s="5"/>
      <c r="U488" s="5"/>
      <c r="V488" s="5"/>
      <c r="W488" s="5"/>
    </row>
    <row r="489" spans="1:23" ht="13.5" customHeight="1" x14ac:dyDescent="0.25">
      <c r="A489" s="13" t="s">
        <v>758</v>
      </c>
      <c r="B489" s="13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5"/>
      <c r="Q489" s="15"/>
      <c r="R489" s="14"/>
      <c r="S489" s="14"/>
      <c r="T489" s="15"/>
      <c r="U489" s="15"/>
      <c r="V489" s="15"/>
      <c r="W489" s="15"/>
    </row>
    <row r="490" spans="1:23" ht="12.75" customHeight="1" x14ac:dyDescent="0.25">
      <c r="A490" s="7" t="s">
        <v>21</v>
      </c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5"/>
      <c r="Q490" s="5"/>
      <c r="R490" s="1"/>
      <c r="S490" s="1"/>
      <c r="T490" s="5"/>
      <c r="U490" s="5"/>
      <c r="V490" s="5"/>
      <c r="W490" s="5"/>
    </row>
    <row r="491" spans="1:23" ht="12.75" customHeight="1" x14ac:dyDescent="0.3">
      <c r="A491" s="8" t="str">
        <f>HYPERLINK("http://www.worldcat.org/oclc/6158245","Journal officiel de la République du Sénégal")</f>
        <v>Journal officiel de la République du Sénégal</v>
      </c>
      <c r="B491" s="7" t="s">
        <v>759</v>
      </c>
      <c r="C491" s="1" t="s">
        <v>26</v>
      </c>
      <c r="D491" s="1"/>
      <c r="E491" s="1" t="s">
        <v>33</v>
      </c>
      <c r="F491" s="1"/>
      <c r="G491" s="1"/>
      <c r="H491" s="1" t="s">
        <v>33</v>
      </c>
      <c r="I491" s="1"/>
      <c r="J491" s="1"/>
      <c r="K491" s="1"/>
      <c r="L491" s="1"/>
      <c r="M491" s="1"/>
      <c r="N491" s="1"/>
      <c r="O491" s="41" t="s">
        <v>26</v>
      </c>
      <c r="P491" s="5"/>
      <c r="Q491" s="41" t="s">
        <v>26</v>
      </c>
      <c r="R491" s="1"/>
      <c r="S491" s="3" t="s">
        <v>662</v>
      </c>
      <c r="T491" s="5"/>
      <c r="U491" s="5"/>
      <c r="V491" s="5"/>
      <c r="W491" s="5"/>
    </row>
    <row r="492" spans="1:23" ht="12.75" customHeight="1" x14ac:dyDescent="0.3">
      <c r="A492" s="8" t="str">
        <f>HYPERLINK("http://www.worldcat.org/oclc/701839070","Journal officiel du Sénégal")</f>
        <v>Journal officiel du Sénégal</v>
      </c>
      <c r="B492" s="7" t="s">
        <v>760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41" t="s">
        <v>26</v>
      </c>
      <c r="P492" s="5"/>
      <c r="Q492" s="41" t="s">
        <v>26</v>
      </c>
      <c r="R492" s="1"/>
      <c r="S492" s="3" t="s">
        <v>662</v>
      </c>
      <c r="T492" s="5"/>
      <c r="U492" s="5"/>
      <c r="V492" s="5"/>
      <c r="W492" s="5"/>
    </row>
    <row r="493" spans="1:23" ht="12.75" customHeight="1" x14ac:dyDescent="0.3">
      <c r="A493" s="8" t="str">
        <f>HYPERLINK("http://www.worldcat.org/oclc/474524218","Journal officiel du Sénégal et dépendances")</f>
        <v>Journal officiel du Sénégal et dépendances</v>
      </c>
      <c r="B493" s="7" t="s">
        <v>761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41" t="s">
        <v>26</v>
      </c>
      <c r="P493" s="5"/>
      <c r="Q493" s="41" t="s">
        <v>26</v>
      </c>
      <c r="R493" s="1"/>
      <c r="S493" s="3" t="s">
        <v>762</v>
      </c>
      <c r="T493" s="5"/>
      <c r="U493" s="5"/>
      <c r="V493" s="5"/>
      <c r="W493" s="5"/>
    </row>
    <row r="494" spans="1:23" ht="12.75" customHeight="1" x14ac:dyDescent="0.25">
      <c r="A494" s="7" t="s">
        <v>42</v>
      </c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5"/>
      <c r="Q494" s="1"/>
      <c r="R494" s="1"/>
      <c r="S494" s="1"/>
      <c r="T494" s="5"/>
      <c r="U494" s="5"/>
      <c r="V494" s="5"/>
      <c r="W494" s="5"/>
    </row>
    <row r="495" spans="1:23" ht="12.75" customHeight="1" x14ac:dyDescent="0.3">
      <c r="A495" s="23" t="str">
        <f>HYPERLINK("http://www.worldcat.org/oclc/918994790","Code des obligations civiles et commerciales")</f>
        <v>Code des obligations civiles et commerciales</v>
      </c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>
        <v>1967</v>
      </c>
      <c r="M495" s="1"/>
      <c r="N495" s="1"/>
      <c r="O495" s="41" t="s">
        <v>26</v>
      </c>
      <c r="P495" s="5"/>
      <c r="Q495" s="41" t="s">
        <v>26</v>
      </c>
      <c r="R495" s="1"/>
      <c r="S495" s="3" t="s">
        <v>763</v>
      </c>
      <c r="T495" s="5"/>
      <c r="U495" s="5"/>
      <c r="V495" s="5"/>
      <c r="W495" s="5"/>
    </row>
    <row r="496" spans="1:23" ht="12.75" customHeight="1" x14ac:dyDescent="0.3">
      <c r="A496" s="23" t="str">
        <f>HYPERLINK("http://www.worldcat.org/oclc/26857353","Réglementation des marchés administratifs")</f>
        <v>Réglementation des marchés administratifs</v>
      </c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>
        <v>1967</v>
      </c>
      <c r="M496" s="1"/>
      <c r="N496" s="1"/>
      <c r="O496" s="41" t="s">
        <v>26</v>
      </c>
      <c r="P496" s="5"/>
      <c r="Q496" s="41" t="s">
        <v>26</v>
      </c>
      <c r="R496" s="1"/>
      <c r="S496" s="3" t="s">
        <v>25</v>
      </c>
      <c r="T496" s="5"/>
      <c r="U496" s="5"/>
      <c r="V496" s="5"/>
      <c r="W496" s="5"/>
    </row>
    <row r="497" spans="1:23" ht="12.75" customHeight="1" x14ac:dyDescent="0.25">
      <c r="A497" s="7" t="s">
        <v>62</v>
      </c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5"/>
      <c r="Q497" s="1"/>
      <c r="R497" s="1"/>
      <c r="S497" s="1"/>
      <c r="T497" s="5"/>
      <c r="U497" s="5"/>
      <c r="V497" s="5"/>
      <c r="W497" s="5"/>
    </row>
    <row r="498" spans="1:23" ht="12.75" customHeight="1" x14ac:dyDescent="0.3">
      <c r="A498" s="1" t="s">
        <v>764</v>
      </c>
      <c r="B498" s="7"/>
      <c r="C498" s="1" t="s">
        <v>26</v>
      </c>
      <c r="D498" s="1"/>
      <c r="E498" s="1" t="s">
        <v>33</v>
      </c>
      <c r="F498" s="1"/>
      <c r="G498" s="1"/>
      <c r="H498" s="1" t="s">
        <v>33</v>
      </c>
      <c r="I498" s="1"/>
      <c r="J498" s="1"/>
      <c r="K498" s="1"/>
      <c r="L498" s="1"/>
      <c r="M498" s="1"/>
      <c r="N498" s="1"/>
      <c r="O498" s="41" t="s">
        <v>26</v>
      </c>
      <c r="P498" s="5"/>
      <c r="Q498" s="41" t="s">
        <v>26</v>
      </c>
      <c r="R498" s="1"/>
      <c r="S498" s="3" t="s">
        <v>25</v>
      </c>
      <c r="T498" s="5"/>
      <c r="U498" s="5"/>
      <c r="V498" s="5"/>
      <c r="W498" s="5"/>
    </row>
    <row r="499" spans="1:23" ht="12.75" customHeight="1" x14ac:dyDescent="0.25">
      <c r="A499" s="7" t="s">
        <v>51</v>
      </c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5"/>
      <c r="Q499" s="1"/>
      <c r="R499" s="1"/>
      <c r="S499" s="1"/>
      <c r="T499" s="5"/>
      <c r="U499" s="5"/>
      <c r="V499" s="5"/>
      <c r="W499" s="5"/>
    </row>
    <row r="500" spans="1:23" ht="12.75" customHeight="1" x14ac:dyDescent="0.3">
      <c r="A500" s="1" t="s">
        <v>765</v>
      </c>
      <c r="B500" s="7"/>
      <c r="C500" s="1" t="s">
        <v>26</v>
      </c>
      <c r="D500" s="1"/>
      <c r="E500" s="1" t="s">
        <v>33</v>
      </c>
      <c r="F500" s="1"/>
      <c r="G500" s="1"/>
      <c r="H500" s="1" t="s">
        <v>33</v>
      </c>
      <c r="I500" s="1"/>
      <c r="J500" s="1"/>
      <c r="K500" s="1"/>
      <c r="L500" s="1"/>
      <c r="M500" s="1"/>
      <c r="N500" s="1"/>
      <c r="O500" s="41" t="s">
        <v>26</v>
      </c>
      <c r="P500" s="5"/>
      <c r="Q500" s="41" t="s">
        <v>26</v>
      </c>
      <c r="R500" s="1"/>
      <c r="S500" s="3" t="s">
        <v>25</v>
      </c>
      <c r="T500" s="5"/>
      <c r="U500" s="5"/>
      <c r="V500" s="5"/>
      <c r="W500" s="5"/>
    </row>
    <row r="501" spans="1:23" ht="12.75" customHeight="1" x14ac:dyDescent="0.3">
      <c r="A501" s="1" t="s">
        <v>766</v>
      </c>
      <c r="B501" s="7"/>
      <c r="C501" s="1" t="s">
        <v>26</v>
      </c>
      <c r="D501" s="1"/>
      <c r="E501" s="1" t="s">
        <v>33</v>
      </c>
      <c r="F501" s="1"/>
      <c r="G501" s="1"/>
      <c r="H501" s="1" t="s">
        <v>33</v>
      </c>
      <c r="I501" s="1"/>
      <c r="J501" s="1"/>
      <c r="K501" s="1"/>
      <c r="L501" s="1"/>
      <c r="M501" s="1"/>
      <c r="N501" s="1"/>
      <c r="O501" s="41" t="s">
        <v>26</v>
      </c>
      <c r="P501" s="5"/>
      <c r="Q501" s="41" t="s">
        <v>26</v>
      </c>
      <c r="R501" s="1"/>
      <c r="S501" s="3" t="s">
        <v>767</v>
      </c>
      <c r="T501" s="5"/>
      <c r="U501" s="5"/>
      <c r="V501" s="5"/>
      <c r="W501" s="5"/>
    </row>
    <row r="502" spans="1:23" ht="13.5" customHeight="1" x14ac:dyDescent="0.3">
      <c r="A502" s="1" t="s">
        <v>768</v>
      </c>
      <c r="B502" s="7"/>
      <c r="C502" s="1" t="s">
        <v>26</v>
      </c>
      <c r="D502" s="1"/>
      <c r="E502" s="1" t="s">
        <v>33</v>
      </c>
      <c r="F502" s="1"/>
      <c r="G502" s="1"/>
      <c r="H502" s="1" t="s">
        <v>33</v>
      </c>
      <c r="I502" s="1"/>
      <c r="J502" s="1"/>
      <c r="K502" s="1"/>
      <c r="L502" s="1"/>
      <c r="M502" s="1"/>
      <c r="N502" s="1"/>
      <c r="O502" s="41" t="s">
        <v>26</v>
      </c>
      <c r="P502" s="5"/>
      <c r="Q502" s="41" t="s">
        <v>26</v>
      </c>
      <c r="R502" s="1"/>
      <c r="S502" s="3" t="s">
        <v>769</v>
      </c>
      <c r="T502" s="5"/>
      <c r="U502" s="5"/>
      <c r="V502" s="5"/>
      <c r="W502" s="5"/>
    </row>
    <row r="503" spans="1:23" ht="13.5" customHeight="1" x14ac:dyDescent="0.25">
      <c r="A503" s="13" t="s">
        <v>770</v>
      </c>
      <c r="B503" s="13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5"/>
      <c r="Q503" s="14"/>
      <c r="R503" s="14"/>
      <c r="S503" s="14"/>
      <c r="T503" s="15"/>
      <c r="U503" s="15"/>
      <c r="V503" s="15"/>
      <c r="W503" s="15"/>
    </row>
    <row r="504" spans="1:23" ht="12.75" customHeight="1" x14ac:dyDescent="0.25">
      <c r="A504" s="7" t="s">
        <v>21</v>
      </c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5"/>
      <c r="Q504" s="1"/>
      <c r="R504" s="1"/>
      <c r="S504" s="1"/>
      <c r="T504" s="5"/>
      <c r="U504" s="5"/>
      <c r="V504" s="5"/>
      <c r="W504" s="5"/>
    </row>
    <row r="505" spans="1:23" ht="12.75" customHeight="1" x14ac:dyDescent="0.3">
      <c r="A505" s="1" t="s">
        <v>771</v>
      </c>
      <c r="B505" s="7" t="s">
        <v>772</v>
      </c>
      <c r="C505" s="1"/>
      <c r="D505" s="1"/>
      <c r="E505" s="1" t="s">
        <v>33</v>
      </c>
      <c r="F505" s="1"/>
      <c r="G505" s="1"/>
      <c r="H505" s="1" t="s">
        <v>33</v>
      </c>
      <c r="I505" s="1"/>
      <c r="J505" s="1"/>
      <c r="K505" s="1"/>
      <c r="L505" s="1"/>
      <c r="M505" s="1"/>
      <c r="N505" s="1"/>
      <c r="O505" s="41" t="s">
        <v>26</v>
      </c>
      <c r="P505" s="5"/>
      <c r="Q505" s="41" t="s">
        <v>26</v>
      </c>
      <c r="R505" s="1"/>
      <c r="S505" s="3" t="s">
        <v>25</v>
      </c>
      <c r="T505" s="5"/>
      <c r="U505" s="5"/>
      <c r="V505" s="5"/>
      <c r="W505" s="5"/>
    </row>
    <row r="506" spans="1:23" ht="12.75" customHeight="1" x14ac:dyDescent="0.3">
      <c r="A506" s="8" t="str">
        <f>HYPERLINK("http://www.worldcat.org/oclc/220658369","Seychelles government gazette")</f>
        <v>Seychelles government gazette</v>
      </c>
      <c r="B506" s="7" t="s">
        <v>773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41" t="s">
        <v>26</v>
      </c>
      <c r="P506" s="5"/>
      <c r="Q506" s="41" t="s">
        <v>26</v>
      </c>
      <c r="R506" s="1"/>
      <c r="S506" s="3" t="s">
        <v>25</v>
      </c>
      <c r="T506" s="5"/>
      <c r="U506" s="5"/>
      <c r="V506" s="5"/>
      <c r="W506" s="5"/>
    </row>
    <row r="507" spans="1:23" ht="12.75" customHeight="1" x14ac:dyDescent="0.25">
      <c r="A507" s="7" t="s">
        <v>42</v>
      </c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5"/>
      <c r="Q507" s="5"/>
      <c r="R507" s="1"/>
      <c r="S507" s="1"/>
      <c r="T507" s="5"/>
      <c r="U507" s="5"/>
      <c r="V507" s="5"/>
      <c r="W507" s="5"/>
    </row>
    <row r="508" spans="1:23" ht="12.75" customHeight="1" x14ac:dyDescent="0.3">
      <c r="A508" s="1" t="s">
        <v>774</v>
      </c>
      <c r="B508" s="7" t="s">
        <v>775</v>
      </c>
      <c r="C508" s="1" t="s">
        <v>776</v>
      </c>
      <c r="D508" s="1"/>
      <c r="E508" s="1" t="s">
        <v>33</v>
      </c>
      <c r="F508" s="1"/>
      <c r="G508" s="1"/>
      <c r="H508" s="1" t="s">
        <v>33</v>
      </c>
      <c r="I508" s="1"/>
      <c r="J508" s="1" t="s">
        <v>777</v>
      </c>
      <c r="K508" s="1"/>
      <c r="L508" s="1"/>
      <c r="M508" s="1"/>
      <c r="N508" s="1"/>
      <c r="O508" s="41" t="s">
        <v>26</v>
      </c>
      <c r="P508" s="5"/>
      <c r="Q508" s="41" t="s">
        <v>26</v>
      </c>
      <c r="R508" s="1"/>
      <c r="S508" s="22">
        <v>1952</v>
      </c>
      <c r="T508" s="5"/>
      <c r="U508" s="5"/>
      <c r="V508" s="5"/>
      <c r="W508" s="5"/>
    </row>
    <row r="509" spans="1:23" ht="12.75" customHeight="1" x14ac:dyDescent="0.25">
      <c r="A509" s="7" t="s">
        <v>62</v>
      </c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5"/>
      <c r="Q509" s="1"/>
      <c r="R509" s="1"/>
      <c r="S509" s="1"/>
      <c r="T509" s="5"/>
      <c r="U509" s="5"/>
      <c r="V509" s="5"/>
      <c r="W509" s="5"/>
    </row>
    <row r="510" spans="1:23" ht="12.75" customHeight="1" x14ac:dyDescent="0.3">
      <c r="A510" s="1" t="s">
        <v>778</v>
      </c>
      <c r="B510" s="7" t="s">
        <v>779</v>
      </c>
      <c r="C510" s="1" t="s">
        <v>780</v>
      </c>
      <c r="D510" s="1"/>
      <c r="E510" s="1" t="s">
        <v>33</v>
      </c>
      <c r="F510" s="1"/>
      <c r="G510" s="1"/>
      <c r="H510" s="1" t="s">
        <v>33</v>
      </c>
      <c r="I510" s="1"/>
      <c r="J510" s="1" t="s">
        <v>781</v>
      </c>
      <c r="K510" s="1"/>
      <c r="L510" s="1"/>
      <c r="M510" s="1"/>
      <c r="N510" s="1"/>
      <c r="O510" s="41" t="s">
        <v>26</v>
      </c>
      <c r="P510" s="5"/>
      <c r="Q510" s="41" t="s">
        <v>26</v>
      </c>
      <c r="R510" s="1"/>
      <c r="S510" s="3" t="s">
        <v>25</v>
      </c>
      <c r="T510" s="5"/>
      <c r="U510" s="5"/>
      <c r="V510" s="5"/>
      <c r="W510" s="5"/>
    </row>
    <row r="511" spans="1:23" ht="12.75" customHeight="1" x14ac:dyDescent="0.3">
      <c r="A511" s="1" t="s">
        <v>782</v>
      </c>
      <c r="B511" s="7" t="s">
        <v>783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41" t="s">
        <v>26</v>
      </c>
      <c r="P511" s="5"/>
      <c r="Q511" s="41" t="s">
        <v>26</v>
      </c>
      <c r="R511" s="1"/>
      <c r="S511" s="3" t="s">
        <v>25</v>
      </c>
      <c r="T511" s="5"/>
      <c r="U511" s="5"/>
      <c r="V511" s="5"/>
      <c r="W511" s="5"/>
    </row>
    <row r="512" spans="1:23" ht="12.75" customHeight="1" x14ac:dyDescent="0.3">
      <c r="A512" s="1" t="s">
        <v>784</v>
      </c>
      <c r="B512" s="7" t="s">
        <v>785</v>
      </c>
      <c r="C512" s="1" t="s">
        <v>26</v>
      </c>
      <c r="D512" s="1"/>
      <c r="E512" s="1" t="s">
        <v>33</v>
      </c>
      <c r="F512" s="1"/>
      <c r="G512" s="1"/>
      <c r="H512" s="1" t="s">
        <v>33</v>
      </c>
      <c r="I512" s="1"/>
      <c r="J512" s="1"/>
      <c r="K512" s="1"/>
      <c r="L512" s="1"/>
      <c r="M512" s="1"/>
      <c r="N512" s="1"/>
      <c r="O512" s="41" t="s">
        <v>26</v>
      </c>
      <c r="P512" s="5"/>
      <c r="Q512" s="41" t="s">
        <v>26</v>
      </c>
      <c r="R512" s="1"/>
      <c r="S512" s="3" t="s">
        <v>786</v>
      </c>
      <c r="T512" s="5"/>
      <c r="U512" s="5"/>
      <c r="V512" s="5"/>
      <c r="W512" s="5"/>
    </row>
    <row r="513" spans="1:23" ht="12.75" customHeight="1" x14ac:dyDescent="0.3">
      <c r="A513" s="1" t="s">
        <v>787</v>
      </c>
      <c r="B513" s="7" t="s">
        <v>788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41" t="s">
        <v>26</v>
      </c>
      <c r="P513" s="5"/>
      <c r="Q513" s="41" t="s">
        <v>26</v>
      </c>
      <c r="R513" s="1"/>
      <c r="S513" s="3" t="s">
        <v>789</v>
      </c>
      <c r="T513" s="5"/>
      <c r="U513" s="5"/>
      <c r="V513" s="5"/>
      <c r="W513" s="5"/>
    </row>
    <row r="514" spans="1:23" ht="12.75" customHeight="1" x14ac:dyDescent="0.3">
      <c r="A514" s="1" t="s">
        <v>790</v>
      </c>
      <c r="B514" s="7" t="s">
        <v>791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41" t="s">
        <v>26</v>
      </c>
      <c r="P514" s="5"/>
      <c r="Q514" s="41" t="s">
        <v>26</v>
      </c>
      <c r="R514" s="1"/>
      <c r="S514" s="3" t="s">
        <v>25</v>
      </c>
      <c r="T514" s="5"/>
      <c r="U514" s="5"/>
      <c r="V514" s="5"/>
      <c r="W514" s="5"/>
    </row>
    <row r="515" spans="1:23" ht="12.75" customHeight="1" x14ac:dyDescent="0.3">
      <c r="A515" s="7" t="s">
        <v>51</v>
      </c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41"/>
      <c r="P515" s="5"/>
      <c r="Q515" s="41"/>
      <c r="R515" s="1"/>
      <c r="S515" s="1"/>
      <c r="T515" s="5"/>
      <c r="U515" s="5"/>
      <c r="V515" s="5"/>
      <c r="W515" s="5"/>
    </row>
    <row r="516" spans="1:23" ht="13.5" customHeight="1" x14ac:dyDescent="0.3">
      <c r="A516" s="1" t="s">
        <v>792</v>
      </c>
      <c r="B516" s="7" t="s">
        <v>793</v>
      </c>
      <c r="C516" s="1" t="s">
        <v>26</v>
      </c>
      <c r="D516" s="1"/>
      <c r="E516" s="1" t="s">
        <v>33</v>
      </c>
      <c r="F516" s="1"/>
      <c r="G516" s="1"/>
      <c r="H516" s="1" t="s">
        <v>33</v>
      </c>
      <c r="I516" s="1"/>
      <c r="J516" s="1" t="s">
        <v>794</v>
      </c>
      <c r="K516" s="1"/>
      <c r="L516" s="1"/>
      <c r="M516" s="1"/>
      <c r="N516" s="1"/>
      <c r="O516" s="41" t="s">
        <v>26</v>
      </c>
      <c r="P516" s="5"/>
      <c r="Q516" s="41" t="s">
        <v>26</v>
      </c>
      <c r="R516" s="1"/>
      <c r="S516" s="3" t="s">
        <v>795</v>
      </c>
      <c r="T516" s="5"/>
      <c r="U516" s="5"/>
      <c r="V516" s="5"/>
      <c r="W516" s="5"/>
    </row>
    <row r="517" spans="1:23" ht="13.5" customHeight="1" x14ac:dyDescent="0.25">
      <c r="A517" s="13" t="s">
        <v>796</v>
      </c>
      <c r="B517" s="13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5"/>
      <c r="Q517" s="15"/>
      <c r="R517" s="14"/>
      <c r="S517" s="14"/>
      <c r="T517" s="15"/>
      <c r="U517" s="15"/>
      <c r="V517" s="15"/>
      <c r="W517" s="15"/>
    </row>
    <row r="518" spans="1:23" ht="12.75" customHeight="1" x14ac:dyDescent="0.25">
      <c r="A518" s="7" t="s">
        <v>21</v>
      </c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5"/>
      <c r="Q518" s="5"/>
      <c r="R518" s="1"/>
      <c r="S518" s="1"/>
      <c r="T518" s="5"/>
      <c r="U518" s="5"/>
      <c r="V518" s="5"/>
      <c r="W518" s="5"/>
    </row>
    <row r="519" spans="1:23" ht="12.75" customHeight="1" x14ac:dyDescent="0.3">
      <c r="A519" s="8" t="str">
        <f>HYPERLINK("http://www.worldcat.org/oclc/5747500","Sierra Leone gazette")</f>
        <v>Sierra Leone gazette</v>
      </c>
      <c r="B519" s="7" t="s">
        <v>664</v>
      </c>
      <c r="C519" s="1" t="s">
        <v>26</v>
      </c>
      <c r="D519" s="1"/>
      <c r="E519" s="1" t="s">
        <v>33</v>
      </c>
      <c r="F519" s="1"/>
      <c r="G519" s="1"/>
      <c r="H519" s="1" t="s">
        <v>33</v>
      </c>
      <c r="I519" s="1"/>
      <c r="J519" s="1"/>
      <c r="K519" s="1"/>
      <c r="L519" s="1"/>
      <c r="M519" s="1"/>
      <c r="N519" s="1"/>
      <c r="O519" s="41" t="s">
        <v>26</v>
      </c>
      <c r="P519" s="5"/>
      <c r="Q519" s="5" t="s">
        <v>26</v>
      </c>
      <c r="R519" s="1"/>
      <c r="S519" s="3" t="s">
        <v>662</v>
      </c>
      <c r="T519" s="5"/>
      <c r="U519" s="5"/>
      <c r="V519" s="5"/>
      <c r="W519" s="5"/>
    </row>
    <row r="520" spans="1:23" ht="12.75" customHeight="1" x14ac:dyDescent="0.3">
      <c r="A520" s="8" t="str">
        <f>HYPERLINK("http://www.worldcat.org/oclc/500046667","Sierra Leone royal gazette")</f>
        <v>Sierra Leone royal gazette</v>
      </c>
      <c r="B520" s="7" t="s">
        <v>797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41" t="s">
        <v>26</v>
      </c>
      <c r="P520" s="5"/>
      <c r="Q520" s="5" t="s">
        <v>26</v>
      </c>
      <c r="R520" s="1"/>
      <c r="S520" s="3" t="s">
        <v>662</v>
      </c>
      <c r="T520" s="5"/>
      <c r="U520" s="5"/>
      <c r="V520" s="5"/>
      <c r="W520" s="5"/>
    </row>
    <row r="521" spans="1:23" ht="12.75" customHeight="1" x14ac:dyDescent="0.25">
      <c r="A521" s="7" t="s">
        <v>42</v>
      </c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5"/>
      <c r="Q521" s="5"/>
      <c r="R521" s="1"/>
      <c r="S521" s="1"/>
      <c r="T521" s="5"/>
      <c r="U521" s="5"/>
      <c r="V521" s="5"/>
      <c r="W521" s="5"/>
    </row>
    <row r="522" spans="1:23" ht="12.75" customHeight="1" x14ac:dyDescent="0.3">
      <c r="A522" s="8" t="str">
        <f>HYPERLINK("http://www.worldcat.org/oclc/311089217","Laws of Sierra Leone")</f>
        <v>Laws of Sierra Leone</v>
      </c>
      <c r="B522" s="7" t="s">
        <v>798</v>
      </c>
      <c r="C522" s="1" t="s">
        <v>799</v>
      </c>
      <c r="D522" s="1"/>
      <c r="E522" s="1" t="s">
        <v>33</v>
      </c>
      <c r="F522" s="1"/>
      <c r="G522" s="1"/>
      <c r="H522" s="1" t="s">
        <v>33</v>
      </c>
      <c r="I522" s="1"/>
      <c r="J522" s="1" t="s">
        <v>800</v>
      </c>
      <c r="K522" s="1"/>
      <c r="L522" s="1"/>
      <c r="M522" s="1"/>
      <c r="N522" s="1"/>
      <c r="O522" s="41" t="s">
        <v>26</v>
      </c>
      <c r="P522" s="5"/>
      <c r="Q522" s="1" t="s">
        <v>801</v>
      </c>
      <c r="R522" s="1"/>
      <c r="S522" s="22">
        <v>1960</v>
      </c>
      <c r="T522" s="5"/>
      <c r="U522" s="5"/>
      <c r="V522" s="5"/>
      <c r="W522" s="5"/>
    </row>
    <row r="523" spans="1:23" ht="12.75" customHeight="1" x14ac:dyDescent="0.25">
      <c r="A523" s="7" t="s">
        <v>62</v>
      </c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5"/>
      <c r="Q523" s="5"/>
      <c r="R523" s="1"/>
      <c r="S523" s="1"/>
      <c r="T523" s="5"/>
      <c r="U523" s="5"/>
      <c r="V523" s="5"/>
      <c r="W523" s="5"/>
    </row>
    <row r="524" spans="1:23" ht="12.75" customHeight="1" x14ac:dyDescent="0.3">
      <c r="A524" s="1" t="s">
        <v>802</v>
      </c>
      <c r="B524" s="7" t="s">
        <v>783</v>
      </c>
      <c r="C524" s="1" t="s">
        <v>26</v>
      </c>
      <c r="D524" s="1"/>
      <c r="E524" s="1" t="s">
        <v>33</v>
      </c>
      <c r="F524" s="1"/>
      <c r="G524" s="1"/>
      <c r="H524" s="1" t="s">
        <v>33</v>
      </c>
      <c r="I524" s="1"/>
      <c r="J524" s="1"/>
      <c r="K524" s="1"/>
      <c r="L524" s="1"/>
      <c r="M524" s="1"/>
      <c r="N524" s="1"/>
      <c r="O524" s="41" t="s">
        <v>26</v>
      </c>
      <c r="P524" s="5"/>
      <c r="Q524" s="5" t="s">
        <v>26</v>
      </c>
      <c r="R524" s="1"/>
      <c r="S524" s="3" t="s">
        <v>25</v>
      </c>
      <c r="T524" s="5"/>
      <c r="U524" s="5"/>
      <c r="V524" s="5"/>
      <c r="W524" s="5"/>
    </row>
    <row r="525" spans="1:23" ht="13.5" customHeight="1" x14ac:dyDescent="0.25">
      <c r="A525" s="7" t="s">
        <v>51</v>
      </c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5"/>
      <c r="Q525" s="5"/>
      <c r="R525" s="1"/>
      <c r="S525" s="1"/>
      <c r="T525" s="5"/>
      <c r="U525" s="5"/>
      <c r="V525" s="5"/>
      <c r="W525" s="5"/>
    </row>
    <row r="526" spans="1:23" ht="13.5" customHeight="1" x14ac:dyDescent="0.3">
      <c r="A526" s="36" t="s">
        <v>803</v>
      </c>
      <c r="B526" s="6"/>
      <c r="C526" s="1" t="s">
        <v>804</v>
      </c>
      <c r="D526" s="1" t="s">
        <v>805</v>
      </c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41" t="s">
        <v>26</v>
      </c>
      <c r="P526" s="5"/>
      <c r="Q526" s="5" t="s">
        <v>26</v>
      </c>
      <c r="R526" s="1"/>
      <c r="S526" s="3" t="s">
        <v>806</v>
      </c>
      <c r="T526" s="5"/>
      <c r="U526" s="5"/>
      <c r="V526" s="5"/>
      <c r="W526" s="5"/>
    </row>
    <row r="527" spans="1:23" ht="13.5" customHeight="1" x14ac:dyDescent="0.3">
      <c r="A527" s="1" t="s">
        <v>807</v>
      </c>
      <c r="B527" s="6" t="s">
        <v>808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41" t="s">
        <v>26</v>
      </c>
      <c r="P527" s="5"/>
      <c r="Q527" s="5" t="s">
        <v>26</v>
      </c>
      <c r="R527" s="1"/>
      <c r="S527" s="3" t="s">
        <v>675</v>
      </c>
      <c r="T527" s="5"/>
      <c r="U527" s="5"/>
      <c r="V527" s="5"/>
      <c r="W527" s="5"/>
    </row>
    <row r="528" spans="1:23" ht="13.5" customHeight="1" x14ac:dyDescent="0.25">
      <c r="A528" s="13" t="s">
        <v>809</v>
      </c>
      <c r="B528" s="13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5"/>
      <c r="Q528" s="15"/>
      <c r="R528" s="14"/>
      <c r="S528" s="14"/>
      <c r="T528" s="15"/>
      <c r="U528" s="15"/>
      <c r="V528" s="15"/>
      <c r="W528" s="15"/>
    </row>
    <row r="529" spans="1:23" ht="12.75" customHeight="1" x14ac:dyDescent="0.25">
      <c r="A529" s="7" t="s">
        <v>21</v>
      </c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5"/>
      <c r="Q529" s="5"/>
      <c r="R529" s="1"/>
      <c r="S529" s="1"/>
      <c r="T529" s="5"/>
      <c r="U529" s="5"/>
      <c r="V529" s="5"/>
      <c r="W529" s="5"/>
    </row>
    <row r="530" spans="1:23" ht="12.75" customHeight="1" x14ac:dyDescent="0.3">
      <c r="A530" s="1" t="s">
        <v>810</v>
      </c>
      <c r="B530" s="7" t="s">
        <v>811</v>
      </c>
      <c r="C530" s="1" t="s">
        <v>26</v>
      </c>
      <c r="D530" s="1"/>
      <c r="E530" s="1"/>
      <c r="F530" s="1"/>
      <c r="G530" s="1"/>
      <c r="H530" s="1" t="s">
        <v>33</v>
      </c>
      <c r="I530" s="1"/>
      <c r="J530" s="1"/>
      <c r="K530" s="1"/>
      <c r="L530" s="1"/>
      <c r="M530" s="1"/>
      <c r="N530" s="1"/>
      <c r="O530" s="41" t="s">
        <v>26</v>
      </c>
      <c r="P530" s="5"/>
      <c r="Q530" s="41" t="s">
        <v>26</v>
      </c>
      <c r="R530" s="1"/>
      <c r="S530" s="3" t="s">
        <v>812</v>
      </c>
      <c r="T530" s="5"/>
      <c r="U530" s="5"/>
      <c r="V530" s="5"/>
      <c r="W530" s="5"/>
    </row>
    <row r="531" spans="1:23" ht="12.75" customHeight="1" x14ac:dyDescent="0.3">
      <c r="A531" s="8" t="str">
        <f>HYPERLINK("http://www.worldcat.org/oclc/919975195","Faafin Rasmi Ah Ee Jumhuriyadda Dimuqradika Somaliya")</f>
        <v>Faafin Rasmi Ah Ee Jumhuriyadda Dimuqradika Somaliya</v>
      </c>
      <c r="B531" s="7" t="s">
        <v>813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41" t="s">
        <v>26</v>
      </c>
      <c r="P531" s="5"/>
      <c r="Q531" s="41" t="s">
        <v>26</v>
      </c>
      <c r="R531" s="1"/>
      <c r="S531" s="3" t="s">
        <v>25</v>
      </c>
      <c r="T531" s="5"/>
      <c r="U531" s="5"/>
      <c r="V531" s="5"/>
      <c r="W531" s="5"/>
    </row>
    <row r="532" spans="1:23" ht="12.75" customHeight="1" x14ac:dyDescent="0.3">
      <c r="A532" s="1" t="s">
        <v>814</v>
      </c>
      <c r="B532" s="7" t="s">
        <v>815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41" t="s">
        <v>26</v>
      </c>
      <c r="P532" s="5"/>
      <c r="Q532" s="41" t="s">
        <v>26</v>
      </c>
      <c r="R532" s="1"/>
      <c r="S532" s="3" t="s">
        <v>812</v>
      </c>
      <c r="T532" s="5"/>
      <c r="U532" s="5"/>
      <c r="V532" s="5"/>
      <c r="W532" s="5"/>
    </row>
    <row r="533" spans="1:23" ht="12.75" customHeight="1" x14ac:dyDescent="0.3">
      <c r="A533" s="8" t="str">
        <f>HYPERLINK("http://www.worldcat.org/oclc/32261008","The somaliland gazette")</f>
        <v>The somaliland gazette</v>
      </c>
      <c r="B533" s="7">
        <v>1960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41" t="s">
        <v>26</v>
      </c>
      <c r="P533" s="5"/>
      <c r="Q533" s="41" t="s">
        <v>26</v>
      </c>
      <c r="R533" s="1"/>
      <c r="S533" s="3" t="s">
        <v>25</v>
      </c>
      <c r="T533" s="5"/>
      <c r="U533" s="5"/>
      <c r="V533" s="5"/>
      <c r="W533" s="5"/>
    </row>
    <row r="534" spans="1:23" ht="12.75" customHeight="1" x14ac:dyDescent="0.3">
      <c r="A534" s="8" t="str">
        <f>HYPERLINK("http://www.worldcat.org/oclc/236058992","Bollettino ufficiale della somalia")</f>
        <v>Bollettino ufficiale della somalia</v>
      </c>
      <c r="B534" s="7" t="s">
        <v>329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41" t="s">
        <v>26</v>
      </c>
      <c r="P534" s="5"/>
      <c r="Q534" s="41" t="s">
        <v>26</v>
      </c>
      <c r="R534" s="1"/>
      <c r="S534" s="3" t="s">
        <v>25</v>
      </c>
      <c r="T534" s="5"/>
      <c r="U534" s="5"/>
      <c r="V534" s="5"/>
      <c r="W534" s="5"/>
    </row>
    <row r="535" spans="1:23" ht="12.75" customHeight="1" x14ac:dyDescent="0.3">
      <c r="A535" s="8" t="str">
        <f>HYPERLINK("http://www.worldcat.org/oclc/236221253","Bollettino ufficiale dell amministrazione fiduciaria italiana della somalia")</f>
        <v>Bollettino ufficiale dell amministrazione fiduciaria italiana della somalia</v>
      </c>
      <c r="B535" s="7" t="s">
        <v>816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41" t="s">
        <v>26</v>
      </c>
      <c r="P535" s="5"/>
      <c r="Q535" s="41" t="s">
        <v>26</v>
      </c>
      <c r="R535" s="1"/>
      <c r="S535" s="3" t="s">
        <v>25</v>
      </c>
      <c r="T535" s="5"/>
      <c r="U535" s="5"/>
      <c r="V535" s="5"/>
      <c r="W535" s="5"/>
    </row>
    <row r="536" spans="1:23" ht="12.75" customHeight="1" x14ac:dyDescent="0.3">
      <c r="A536" s="8" t="str">
        <f>HYPERLINK("http://www.worldcat.org/oclc/32208859","La gazzetta della somalia")</f>
        <v>La gazzetta della somalia</v>
      </c>
      <c r="B536" s="7" t="s">
        <v>817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41" t="s">
        <v>26</v>
      </c>
      <c r="P536" s="5"/>
      <c r="Q536" s="41" t="s">
        <v>26</v>
      </c>
      <c r="R536" s="1"/>
      <c r="S536" s="3" t="s">
        <v>25</v>
      </c>
      <c r="T536" s="5"/>
      <c r="U536" s="5"/>
      <c r="V536" s="5"/>
      <c r="W536" s="5"/>
    </row>
    <row r="537" spans="1:23" ht="12.75" customHeight="1" x14ac:dyDescent="0.25">
      <c r="A537" s="7" t="s">
        <v>42</v>
      </c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5"/>
      <c r="Q537" s="1"/>
      <c r="R537" s="1"/>
      <c r="S537" s="1"/>
      <c r="T537" s="5"/>
      <c r="U537" s="5"/>
      <c r="V537" s="5"/>
      <c r="W537" s="5"/>
    </row>
    <row r="538" spans="1:23" ht="12.75" customHeight="1" x14ac:dyDescent="0.3">
      <c r="A538" s="1" t="s">
        <v>818</v>
      </c>
      <c r="B538" s="7" t="s">
        <v>819</v>
      </c>
      <c r="C538" s="1" t="s">
        <v>26</v>
      </c>
      <c r="D538" s="1"/>
      <c r="E538" s="1"/>
      <c r="F538" s="1"/>
      <c r="G538" s="1"/>
      <c r="H538" s="1" t="s">
        <v>33</v>
      </c>
      <c r="I538" s="1"/>
      <c r="J538" s="1"/>
      <c r="K538" s="1"/>
      <c r="L538" s="1"/>
      <c r="M538" s="1"/>
      <c r="N538" s="1"/>
      <c r="O538" s="41" t="s">
        <v>26</v>
      </c>
      <c r="P538" s="5"/>
      <c r="Q538" s="41" t="s">
        <v>26</v>
      </c>
      <c r="R538" s="1"/>
      <c r="S538" s="3" t="s">
        <v>25</v>
      </c>
      <c r="T538" s="5"/>
      <c r="U538" s="5"/>
      <c r="V538" s="5"/>
      <c r="W538" s="5"/>
    </row>
    <row r="539" spans="1:23" ht="12.75" customHeight="1" x14ac:dyDescent="0.3">
      <c r="A539" s="8" t="str">
        <f>HYPERLINK("http://www.worldcat.org/oclc/716887698","The Penal Code of the Somalie Democratic Republic")</f>
        <v>The Penal Code of the Somalie Democratic Republic</v>
      </c>
      <c r="B539" s="7" t="s">
        <v>820</v>
      </c>
      <c r="C539" s="1" t="s">
        <v>821</v>
      </c>
      <c r="D539" s="1"/>
      <c r="E539" s="1">
        <v>1971</v>
      </c>
      <c r="F539" s="1"/>
      <c r="G539" s="1"/>
      <c r="H539" s="1"/>
      <c r="I539" s="1"/>
      <c r="J539" s="1"/>
      <c r="K539" s="1"/>
      <c r="L539" s="1"/>
      <c r="M539" s="1"/>
      <c r="N539" s="1"/>
      <c r="O539" s="41" t="s">
        <v>26</v>
      </c>
      <c r="P539" s="5"/>
      <c r="Q539" s="5">
        <v>1971</v>
      </c>
      <c r="R539" s="1"/>
      <c r="S539" s="22">
        <v>1971</v>
      </c>
      <c r="T539" s="5"/>
      <c r="U539" s="5"/>
      <c r="V539" s="5"/>
      <c r="W539" s="5"/>
    </row>
    <row r="540" spans="1:23" ht="12.75" customHeight="1" x14ac:dyDescent="0.25">
      <c r="A540" s="7" t="s">
        <v>62</v>
      </c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5"/>
      <c r="Q540" s="5"/>
      <c r="R540" s="1"/>
      <c r="S540" s="1"/>
      <c r="T540" s="5"/>
      <c r="U540" s="5"/>
      <c r="V540" s="5"/>
      <c r="W540" s="5"/>
    </row>
    <row r="541" spans="1:23" ht="12.75" customHeight="1" x14ac:dyDescent="0.25">
      <c r="A541" s="7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5"/>
      <c r="Q541" s="5"/>
      <c r="R541" s="1"/>
      <c r="S541" s="1"/>
      <c r="T541" s="5"/>
      <c r="U541" s="5"/>
      <c r="V541" s="5"/>
      <c r="W541" s="5"/>
    </row>
    <row r="542" spans="1:23" ht="12.75" customHeight="1" x14ac:dyDescent="0.25">
      <c r="A542" s="7" t="s">
        <v>51</v>
      </c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5"/>
      <c r="Q542" s="5"/>
      <c r="R542" s="1"/>
      <c r="S542" s="1"/>
      <c r="T542" s="5"/>
      <c r="U542" s="5"/>
      <c r="V542" s="5"/>
      <c r="W542" s="5"/>
    </row>
    <row r="543" spans="1:23" ht="13.5" customHeight="1" x14ac:dyDescent="0.25">
      <c r="A543" s="7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5"/>
      <c r="Q543" s="5"/>
      <c r="R543" s="1"/>
      <c r="S543" s="1"/>
      <c r="T543" s="5"/>
      <c r="U543" s="5"/>
      <c r="V543" s="5"/>
      <c r="W543" s="5"/>
    </row>
    <row r="544" spans="1:23" ht="13.5" customHeight="1" x14ac:dyDescent="0.25">
      <c r="A544" s="13" t="s">
        <v>822</v>
      </c>
      <c r="B544" s="13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5"/>
      <c r="Q544" s="15"/>
      <c r="R544" s="14"/>
      <c r="S544" s="14"/>
      <c r="T544" s="15"/>
      <c r="U544" s="15"/>
      <c r="V544" s="15"/>
      <c r="W544" s="15"/>
    </row>
    <row r="545" spans="1:23" ht="12.75" customHeight="1" x14ac:dyDescent="0.25">
      <c r="A545" s="7" t="s">
        <v>21</v>
      </c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5"/>
      <c r="Q545" s="5"/>
      <c r="R545" s="1"/>
      <c r="S545" s="1"/>
      <c r="T545" s="5"/>
      <c r="U545" s="5"/>
      <c r="V545" s="5"/>
      <c r="W545" s="5"/>
    </row>
    <row r="546" spans="1:23" ht="12.75" customHeight="1" x14ac:dyDescent="0.3">
      <c r="A546" s="8" t="str">
        <f>HYPERLINK("http://www.worldcat.org/oclc/29938527","Staatskoerant van die Republiek van Suid-Afrika/Republic of South Africa government gazette")</f>
        <v>Staatskoerant van die Republiek van Suid-Afrika/Republic of South Africa government gazette</v>
      </c>
      <c r="B546" s="7" t="s">
        <v>823</v>
      </c>
      <c r="C546" s="1" t="s">
        <v>26</v>
      </c>
      <c r="D546" s="1"/>
      <c r="E546" s="1" t="s">
        <v>33</v>
      </c>
      <c r="F546" s="1"/>
      <c r="G546" s="1"/>
      <c r="H546" s="1" t="s">
        <v>33</v>
      </c>
      <c r="I546" s="1"/>
      <c r="J546" s="1"/>
      <c r="K546" s="1"/>
      <c r="L546" s="1" t="s">
        <v>824</v>
      </c>
      <c r="M546" s="1"/>
      <c r="N546" s="1"/>
      <c r="O546" s="41" t="s">
        <v>26</v>
      </c>
      <c r="P546" s="5"/>
      <c r="Q546" s="5" t="s">
        <v>26</v>
      </c>
      <c r="R546" s="1"/>
      <c r="S546" s="3" t="s">
        <v>662</v>
      </c>
      <c r="T546" s="5"/>
      <c r="U546" s="5"/>
      <c r="V546" s="5"/>
      <c r="W546" s="5"/>
    </row>
    <row r="547" spans="1:23" ht="12.75" customHeight="1" x14ac:dyDescent="0.25">
      <c r="A547" s="7" t="s">
        <v>42</v>
      </c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5"/>
      <c r="Q547" s="5"/>
      <c r="R547" s="1"/>
      <c r="S547" s="1"/>
      <c r="T547" s="5"/>
      <c r="U547" s="5"/>
      <c r="V547" s="5"/>
      <c r="W547" s="5"/>
    </row>
    <row r="548" spans="1:23" ht="52.5" customHeight="1" x14ac:dyDescent="0.3">
      <c r="A548" s="8" t="str">
        <f>HYPERLINK("http://www.worldcat.org/oclc/1006257438","Juta’s statutes of South Africa")</f>
        <v>Juta’s statutes of South Africa</v>
      </c>
      <c r="B548" s="7" t="s">
        <v>825</v>
      </c>
      <c r="C548" s="21">
        <v>1996</v>
      </c>
      <c r="D548" s="1" t="s">
        <v>826</v>
      </c>
      <c r="E548" s="1" t="s">
        <v>33</v>
      </c>
      <c r="F548" s="1"/>
      <c r="G548" s="1"/>
      <c r="H548" s="1" t="s">
        <v>33</v>
      </c>
      <c r="I548" s="1"/>
      <c r="J548" s="1" t="s">
        <v>827</v>
      </c>
      <c r="K548" s="1"/>
      <c r="L548" s="1"/>
      <c r="M548" s="1"/>
      <c r="N548" s="1"/>
      <c r="O548" s="41" t="s">
        <v>26</v>
      </c>
      <c r="P548" s="5"/>
      <c r="Q548" s="5" t="s">
        <v>828</v>
      </c>
      <c r="R548" s="1" t="s">
        <v>829</v>
      </c>
      <c r="S548" s="3" t="s">
        <v>830</v>
      </c>
      <c r="T548" s="5"/>
      <c r="U548" s="5"/>
      <c r="V548" s="5"/>
      <c r="W548" s="5"/>
    </row>
    <row r="549" spans="1:23" ht="42" customHeight="1" x14ac:dyDescent="0.3">
      <c r="A549" s="31" t="s">
        <v>831</v>
      </c>
      <c r="B549" s="7"/>
      <c r="C549" s="1" t="s">
        <v>26</v>
      </c>
      <c r="D549" s="1" t="s">
        <v>832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41" t="s">
        <v>26</v>
      </c>
      <c r="P549" s="5"/>
      <c r="Q549" s="5" t="s">
        <v>828</v>
      </c>
      <c r="R549" s="1" t="s">
        <v>833</v>
      </c>
      <c r="S549" s="3">
        <v>1990</v>
      </c>
      <c r="T549" s="5"/>
      <c r="U549" s="5"/>
      <c r="V549" s="5"/>
      <c r="W549" s="5"/>
    </row>
    <row r="550" spans="1:23" ht="45" customHeight="1" x14ac:dyDescent="0.25">
      <c r="A550" s="31" t="s">
        <v>834</v>
      </c>
      <c r="B550" s="7"/>
      <c r="C550" s="1" t="s">
        <v>26</v>
      </c>
      <c r="D550" s="1" t="s">
        <v>835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47" t="s">
        <v>836</v>
      </c>
      <c r="P550" s="5"/>
      <c r="Q550" s="5" t="s">
        <v>26</v>
      </c>
      <c r="R550" s="1" t="s">
        <v>837</v>
      </c>
      <c r="S550" s="3" t="s">
        <v>838</v>
      </c>
      <c r="T550" s="5"/>
      <c r="U550" s="5"/>
      <c r="V550" s="5"/>
      <c r="W550" s="5"/>
    </row>
    <row r="551" spans="1:23" ht="12.75" customHeight="1" x14ac:dyDescent="0.25">
      <c r="A551" s="7" t="s">
        <v>62</v>
      </c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5"/>
      <c r="Q551" s="5"/>
      <c r="R551" s="1"/>
      <c r="S551" s="1"/>
      <c r="T551" s="5"/>
      <c r="U551" s="5"/>
      <c r="V551" s="5"/>
      <c r="W551" s="5"/>
    </row>
    <row r="552" spans="1:23" ht="12.75" customHeight="1" x14ac:dyDescent="0.25">
      <c r="A552" s="1" t="s">
        <v>839</v>
      </c>
      <c r="B552" s="7" t="s">
        <v>840</v>
      </c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9">
        <v>1961</v>
      </c>
      <c r="P552" s="5"/>
      <c r="Q552" s="5" t="s">
        <v>26</v>
      </c>
      <c r="R552" s="1" t="s">
        <v>841</v>
      </c>
      <c r="S552" s="3" t="s">
        <v>842</v>
      </c>
      <c r="T552" s="5"/>
      <c r="U552" s="5"/>
      <c r="V552" s="5"/>
      <c r="W552" s="5"/>
    </row>
    <row r="553" spans="1:23" ht="12.75" customHeight="1" x14ac:dyDescent="0.3">
      <c r="A553" s="8" t="str">
        <f>HYPERLINK("http://www.worldcat.org/oclc/311082759","Statutes of the Union of South Africa: classified and annotated from 1910")</f>
        <v>Statutes of the Union of South Africa: classified and annotated from 1910</v>
      </c>
      <c r="B553" s="7" t="s">
        <v>843</v>
      </c>
      <c r="C553" s="1" t="s">
        <v>844</v>
      </c>
      <c r="D553" s="1"/>
      <c r="E553" s="1" t="s">
        <v>33</v>
      </c>
      <c r="F553" s="1"/>
      <c r="G553" s="1"/>
      <c r="H553" s="1" t="s">
        <v>33</v>
      </c>
      <c r="I553" s="1"/>
      <c r="J553" s="1" t="s">
        <v>845</v>
      </c>
      <c r="K553" s="1"/>
      <c r="L553" s="1" t="s">
        <v>846</v>
      </c>
      <c r="M553" s="1"/>
      <c r="N553" s="1"/>
      <c r="O553" s="41" t="s">
        <v>26</v>
      </c>
      <c r="P553" s="5"/>
      <c r="Q553" s="1" t="s">
        <v>847</v>
      </c>
      <c r="R553" s="1" t="s">
        <v>848</v>
      </c>
      <c r="S553" s="3" t="s">
        <v>849</v>
      </c>
      <c r="T553" s="5"/>
      <c r="U553" s="5"/>
      <c r="V553" s="5"/>
      <c r="W553" s="5"/>
    </row>
    <row r="554" spans="1:23" ht="12.75" customHeight="1" x14ac:dyDescent="0.3">
      <c r="A554" s="17" t="s">
        <v>850</v>
      </c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 t="s">
        <v>851</v>
      </c>
      <c r="O554" s="41" t="s">
        <v>26</v>
      </c>
      <c r="P554" s="5"/>
      <c r="Q554" s="5" t="s">
        <v>26</v>
      </c>
      <c r="R554" s="1"/>
      <c r="S554" s="3" t="s">
        <v>852</v>
      </c>
      <c r="T554" s="5"/>
      <c r="U554" s="5"/>
      <c r="V554" s="5"/>
      <c r="W554" s="5"/>
    </row>
    <row r="555" spans="1:23" ht="12.75" customHeight="1" x14ac:dyDescent="0.25">
      <c r="A555" s="7" t="s">
        <v>51</v>
      </c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5"/>
      <c r="Q555" s="5"/>
      <c r="R555" s="1"/>
      <c r="S555" s="1"/>
      <c r="T555" s="5"/>
      <c r="U555" s="5"/>
      <c r="V555" s="5"/>
      <c r="W555" s="5"/>
    </row>
    <row r="556" spans="1:23" ht="13.5" customHeight="1" x14ac:dyDescent="0.25">
      <c r="A556" s="1" t="s">
        <v>853</v>
      </c>
      <c r="B556" s="7" t="s">
        <v>854</v>
      </c>
      <c r="C556" s="1" t="s">
        <v>855</v>
      </c>
      <c r="D556" s="1"/>
      <c r="E556" s="1" t="s">
        <v>33</v>
      </c>
      <c r="F556" s="1"/>
      <c r="G556" s="1"/>
      <c r="H556" s="1" t="s">
        <v>856</v>
      </c>
      <c r="I556" s="1"/>
      <c r="J556" s="1" t="s">
        <v>857</v>
      </c>
      <c r="K556" s="1"/>
      <c r="L556" s="1"/>
      <c r="M556" s="1"/>
      <c r="N556" s="1" t="s">
        <v>858</v>
      </c>
      <c r="O556" s="9" t="s">
        <v>674</v>
      </c>
      <c r="P556" s="5"/>
      <c r="Q556" s="5" t="s">
        <v>26</v>
      </c>
      <c r="R556" s="1" t="s">
        <v>859</v>
      </c>
      <c r="S556" s="3" t="s">
        <v>860</v>
      </c>
      <c r="T556" s="5"/>
      <c r="U556" s="5"/>
      <c r="V556" s="5"/>
      <c r="W556" s="5"/>
    </row>
    <row r="557" spans="1:23" ht="13.5" customHeight="1" x14ac:dyDescent="0.25">
      <c r="A557" s="48" t="s">
        <v>861</v>
      </c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9"/>
      <c r="P557" s="5"/>
      <c r="Q557" s="1" t="s">
        <v>862</v>
      </c>
      <c r="R557" s="1" t="s">
        <v>863</v>
      </c>
      <c r="S557" s="3" t="s">
        <v>864</v>
      </c>
      <c r="T557" s="5"/>
      <c r="U557" s="5"/>
      <c r="V557" s="5"/>
      <c r="W557" s="5"/>
    </row>
    <row r="558" spans="1:23" ht="13.5" customHeight="1" x14ac:dyDescent="0.25">
      <c r="A558" s="48" t="s">
        <v>865</v>
      </c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9"/>
      <c r="P558" s="5"/>
      <c r="Q558" s="5" t="s">
        <v>866</v>
      </c>
      <c r="R558" s="1" t="s">
        <v>867</v>
      </c>
      <c r="S558" s="3" t="s">
        <v>868</v>
      </c>
      <c r="T558" s="5"/>
      <c r="U558" s="5"/>
      <c r="V558" s="5"/>
      <c r="W558" s="5"/>
    </row>
    <row r="559" spans="1:23" ht="41.25" customHeight="1" x14ac:dyDescent="0.25">
      <c r="A559" s="48" t="s">
        <v>869</v>
      </c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9"/>
      <c r="P559" s="5"/>
      <c r="Q559" s="5" t="s">
        <v>26</v>
      </c>
      <c r="R559" s="1" t="s">
        <v>870</v>
      </c>
      <c r="S559" s="3" t="s">
        <v>871</v>
      </c>
      <c r="T559" s="5"/>
      <c r="U559" s="5"/>
      <c r="V559" s="5"/>
      <c r="W559" s="5"/>
    </row>
    <row r="560" spans="1:23" ht="81" customHeight="1" x14ac:dyDescent="0.3">
      <c r="A560" s="1" t="s">
        <v>872</v>
      </c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 t="s">
        <v>873</v>
      </c>
      <c r="M560" s="1"/>
      <c r="N560" s="1"/>
      <c r="O560" s="41" t="s">
        <v>26</v>
      </c>
      <c r="P560" s="5"/>
      <c r="Q560" s="5">
        <v>1984</v>
      </c>
      <c r="R560" s="1" t="s">
        <v>874</v>
      </c>
      <c r="S560" s="3" t="s">
        <v>859</v>
      </c>
      <c r="T560" s="5"/>
      <c r="U560" s="5"/>
      <c r="V560" s="5"/>
      <c r="W560" s="5"/>
    </row>
    <row r="561" spans="1:23" ht="56.25" customHeight="1" x14ac:dyDescent="0.3">
      <c r="A561" s="1" t="s">
        <v>875</v>
      </c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 t="s">
        <v>876</v>
      </c>
      <c r="O561" s="41" t="s">
        <v>26</v>
      </c>
      <c r="P561" s="5"/>
      <c r="Q561" s="5" t="s">
        <v>26</v>
      </c>
      <c r="R561" s="1" t="s">
        <v>877</v>
      </c>
      <c r="S561" s="3" t="s">
        <v>25</v>
      </c>
      <c r="T561" s="5"/>
      <c r="U561" s="5"/>
      <c r="V561" s="5"/>
      <c r="W561" s="5"/>
    </row>
    <row r="562" spans="1:23" ht="56.25" customHeight="1" x14ac:dyDescent="0.3">
      <c r="A562" s="8" t="str">
        <f>HYPERLINK("http://www.worldcat.org/oclc/502219700","The African Law Reports: Commercial Law Series")</f>
        <v>The African Law Reports: Commercial Law Series</v>
      </c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41" t="s">
        <v>26</v>
      </c>
      <c r="P562" s="5"/>
      <c r="Q562" s="5" t="s">
        <v>26</v>
      </c>
      <c r="R562" s="1"/>
      <c r="S562" s="3" t="s">
        <v>878</v>
      </c>
      <c r="T562" s="5"/>
      <c r="U562" s="5"/>
      <c r="V562" s="5"/>
      <c r="W562" s="5"/>
    </row>
    <row r="563" spans="1:23" ht="56.25" customHeight="1" x14ac:dyDescent="0.3">
      <c r="A563" s="8" t="str">
        <f>HYPERLINK("http://www.worldcat.org/oclc/34146808","Constitutional law reports")</f>
        <v>Constitutional law reports</v>
      </c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41" t="s">
        <v>26</v>
      </c>
      <c r="P563" s="5"/>
      <c r="Q563" s="5" t="s">
        <v>26</v>
      </c>
      <c r="R563" s="1"/>
      <c r="S563" s="3" t="s">
        <v>879</v>
      </c>
      <c r="T563" s="5"/>
      <c r="U563" s="5"/>
      <c r="V563" s="5"/>
      <c r="W563" s="5"/>
    </row>
    <row r="564" spans="1:23" ht="13.5" customHeight="1" x14ac:dyDescent="0.25">
      <c r="A564" s="13" t="s">
        <v>880</v>
      </c>
      <c r="B564" s="13"/>
      <c r="C564" s="14" t="s">
        <v>26</v>
      </c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5"/>
      <c r="Q564" s="15"/>
      <c r="R564" s="14"/>
      <c r="S564" s="14"/>
      <c r="T564" s="15"/>
      <c r="U564" s="15"/>
      <c r="V564" s="15"/>
      <c r="W564" s="15"/>
    </row>
    <row r="565" spans="1:23" ht="12.75" customHeight="1" x14ac:dyDescent="0.25">
      <c r="A565" s="7" t="s">
        <v>21</v>
      </c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5"/>
      <c r="Q565" s="5"/>
      <c r="R565" s="1"/>
      <c r="S565" s="1"/>
      <c r="T565" s="5"/>
      <c r="U565" s="5"/>
      <c r="V565" s="5"/>
      <c r="W565" s="5"/>
    </row>
    <row r="566" spans="1:23" ht="12.75" customHeight="1" x14ac:dyDescent="0.25">
      <c r="A566" s="7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5"/>
      <c r="Q566" s="5"/>
      <c r="R566" s="1"/>
      <c r="S566" s="1"/>
      <c r="T566" s="5"/>
      <c r="U566" s="5"/>
      <c r="V566" s="5"/>
      <c r="W566" s="5"/>
    </row>
    <row r="567" spans="1:23" ht="12.75" customHeight="1" x14ac:dyDescent="0.25">
      <c r="A567" s="7" t="s">
        <v>42</v>
      </c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5"/>
      <c r="Q567" s="5"/>
      <c r="R567" s="1"/>
      <c r="S567" s="1"/>
      <c r="T567" s="5"/>
      <c r="U567" s="5"/>
      <c r="V567" s="5"/>
      <c r="W567" s="5"/>
    </row>
    <row r="568" spans="1:23" ht="12.75" customHeight="1" x14ac:dyDescent="0.25">
      <c r="A568" s="7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5"/>
      <c r="Q568" s="5"/>
      <c r="R568" s="1"/>
      <c r="S568" s="1"/>
      <c r="T568" s="5"/>
      <c r="U568" s="5"/>
      <c r="V568" s="5"/>
      <c r="W568" s="5"/>
    </row>
    <row r="569" spans="1:23" ht="12.75" customHeight="1" x14ac:dyDescent="0.25">
      <c r="A569" s="7" t="s">
        <v>62</v>
      </c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5"/>
      <c r="Q569" s="5"/>
      <c r="R569" s="1"/>
      <c r="S569" s="1"/>
      <c r="T569" s="5"/>
      <c r="U569" s="5"/>
      <c r="V569" s="5"/>
      <c r="W569" s="5"/>
    </row>
    <row r="570" spans="1:23" ht="12.75" customHeight="1" x14ac:dyDescent="0.25">
      <c r="A570" s="7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5"/>
      <c r="Q570" s="5"/>
      <c r="R570" s="1"/>
      <c r="S570" s="1"/>
      <c r="T570" s="5"/>
      <c r="U570" s="5"/>
      <c r="V570" s="5"/>
      <c r="W570" s="5"/>
    </row>
    <row r="571" spans="1:23" ht="12.75" customHeight="1" x14ac:dyDescent="0.25">
      <c r="A571" s="7" t="s">
        <v>51</v>
      </c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5"/>
      <c r="Q571" s="5"/>
      <c r="R571" s="1"/>
      <c r="S571" s="1"/>
      <c r="T571" s="5"/>
      <c r="U571" s="5"/>
      <c r="V571" s="5"/>
      <c r="W571" s="5"/>
    </row>
    <row r="572" spans="1:23" ht="13.5" customHeight="1" x14ac:dyDescent="0.25">
      <c r="A572" s="7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5"/>
      <c r="Q572" s="5"/>
      <c r="R572" s="1"/>
      <c r="S572" s="1"/>
      <c r="T572" s="5"/>
      <c r="U572" s="5"/>
      <c r="V572" s="5"/>
      <c r="W572" s="5"/>
    </row>
    <row r="573" spans="1:23" ht="13.5" customHeight="1" x14ac:dyDescent="0.25">
      <c r="A573" s="13" t="s">
        <v>881</v>
      </c>
      <c r="B573" s="13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5"/>
      <c r="Q573" s="15"/>
      <c r="R573" s="14"/>
      <c r="S573" s="14"/>
      <c r="T573" s="15"/>
      <c r="U573" s="15"/>
      <c r="V573" s="15"/>
      <c r="W573" s="15"/>
    </row>
    <row r="574" spans="1:23" ht="12.75" customHeight="1" x14ac:dyDescent="0.25">
      <c r="A574" s="7" t="s">
        <v>21</v>
      </c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5"/>
      <c r="Q574" s="5"/>
      <c r="R574" s="1"/>
      <c r="S574" s="1"/>
      <c r="T574" s="5"/>
      <c r="U574" s="5"/>
      <c r="V574" s="5"/>
      <c r="W574" s="5"/>
    </row>
    <row r="575" spans="1:23" ht="12.75" customHeight="1" x14ac:dyDescent="0.3">
      <c r="A575" s="1" t="s">
        <v>882</v>
      </c>
      <c r="B575" s="7" t="s">
        <v>883</v>
      </c>
      <c r="C575" s="1" t="s">
        <v>884</v>
      </c>
      <c r="D575" s="1"/>
      <c r="E575" s="1" t="s">
        <v>33</v>
      </c>
      <c r="F575" s="1"/>
      <c r="G575" s="1"/>
      <c r="H575" s="1" t="s">
        <v>33</v>
      </c>
      <c r="I575" s="1"/>
      <c r="J575" s="1"/>
      <c r="K575" s="1"/>
      <c r="L575" s="1"/>
      <c r="M575" s="1"/>
      <c r="N575" s="1"/>
      <c r="O575" s="41" t="s">
        <v>26</v>
      </c>
      <c r="P575" s="5"/>
      <c r="Q575" s="5" t="s">
        <v>26</v>
      </c>
      <c r="R575" s="1"/>
      <c r="S575" s="3" t="s">
        <v>25</v>
      </c>
      <c r="T575" s="5"/>
      <c r="U575" s="5"/>
      <c r="V575" s="5"/>
      <c r="W575" s="5"/>
    </row>
    <row r="576" spans="1:23" ht="12.75" customHeight="1" x14ac:dyDescent="0.3">
      <c r="A576" s="8" t="str">
        <f>HYPERLINK("http://www.worldcat.org/oclc/1045977185","The sudan gazette")</f>
        <v>The sudan gazette</v>
      </c>
      <c r="B576" s="7" t="s">
        <v>885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41" t="s">
        <v>26</v>
      </c>
      <c r="P576" s="5"/>
      <c r="Q576" s="5" t="s">
        <v>26</v>
      </c>
      <c r="R576" s="1"/>
      <c r="S576" s="3" t="s">
        <v>25</v>
      </c>
      <c r="T576" s="5"/>
      <c r="U576" s="5"/>
      <c r="V576" s="5"/>
      <c r="W576" s="5"/>
    </row>
    <row r="577" spans="1:23" ht="12.75" customHeight="1" x14ac:dyDescent="0.25">
      <c r="A577" s="7" t="s">
        <v>42</v>
      </c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5"/>
      <c r="Q577" s="5"/>
      <c r="R577" s="1"/>
      <c r="S577" s="1"/>
      <c r="T577" s="5"/>
      <c r="U577" s="5"/>
      <c r="V577" s="5"/>
      <c r="W577" s="5"/>
    </row>
    <row r="578" spans="1:23" ht="12.75" customHeight="1" x14ac:dyDescent="0.25">
      <c r="A578" s="1" t="s">
        <v>886</v>
      </c>
      <c r="B578" s="7" t="s">
        <v>887</v>
      </c>
      <c r="C578" s="1" t="s">
        <v>888</v>
      </c>
      <c r="D578" s="1"/>
      <c r="E578" s="1" t="s">
        <v>33</v>
      </c>
      <c r="F578" s="1"/>
      <c r="G578" s="1"/>
      <c r="H578" s="1" t="s">
        <v>33</v>
      </c>
      <c r="I578" s="1"/>
      <c r="J578" s="1" t="s">
        <v>889</v>
      </c>
      <c r="K578" s="1"/>
      <c r="L578" s="1"/>
      <c r="M578" s="1"/>
      <c r="N578" s="1"/>
      <c r="O578" s="9" t="s">
        <v>890</v>
      </c>
      <c r="P578" s="5"/>
      <c r="Q578" s="5" t="s">
        <v>26</v>
      </c>
      <c r="R578" s="1"/>
      <c r="S578" s="3" t="s">
        <v>891</v>
      </c>
      <c r="T578" s="5"/>
      <c r="U578" s="5"/>
      <c r="V578" s="5"/>
      <c r="W578" s="5"/>
    </row>
    <row r="579" spans="1:23" ht="12.75" customHeight="1" x14ac:dyDescent="0.3">
      <c r="A579" s="21" t="s">
        <v>892</v>
      </c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 t="s">
        <v>704</v>
      </c>
      <c r="M579" s="1"/>
      <c r="N579" s="1"/>
      <c r="O579" s="41" t="s">
        <v>26</v>
      </c>
      <c r="P579" s="5"/>
      <c r="Q579" s="5" t="s">
        <v>26</v>
      </c>
      <c r="R579" s="1"/>
      <c r="S579" s="3" t="s">
        <v>220</v>
      </c>
      <c r="T579" s="5"/>
      <c r="U579" s="5"/>
      <c r="V579" s="5"/>
      <c r="W579" s="5"/>
    </row>
    <row r="580" spans="1:23" ht="12.75" customHeight="1" x14ac:dyDescent="0.25">
      <c r="A580" s="7" t="s">
        <v>62</v>
      </c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5"/>
      <c r="Q580" s="5"/>
      <c r="R580" s="1"/>
      <c r="S580" s="1"/>
      <c r="T580" s="5"/>
      <c r="U580" s="5"/>
      <c r="V580" s="5"/>
      <c r="W580" s="5"/>
    </row>
    <row r="581" spans="1:23" ht="12.75" customHeight="1" x14ac:dyDescent="0.3">
      <c r="A581" s="8" t="str">
        <f>HYPERLINK("http://www.worldcat.org/oclc/1015489433","Legislative supplement to the Sudan government gazette")</f>
        <v>Legislative supplement to the Sudan government gazette</v>
      </c>
      <c r="B581" s="7"/>
      <c r="C581" s="1" t="s">
        <v>26</v>
      </c>
      <c r="D581" s="1"/>
      <c r="E581" s="1" t="s">
        <v>33</v>
      </c>
      <c r="F581" s="1"/>
      <c r="G581" s="1"/>
      <c r="H581" s="1" t="s">
        <v>33</v>
      </c>
      <c r="I581" s="1"/>
      <c r="J581" s="1"/>
      <c r="K581" s="1"/>
      <c r="L581" s="1"/>
      <c r="M581" s="1"/>
      <c r="N581" s="1"/>
      <c r="O581" s="41" t="s">
        <v>26</v>
      </c>
      <c r="P581" s="5"/>
      <c r="Q581" s="5" t="s">
        <v>26</v>
      </c>
      <c r="R581" s="1"/>
      <c r="S581" s="3" t="s">
        <v>25</v>
      </c>
      <c r="T581" s="5"/>
      <c r="U581" s="5"/>
      <c r="V581" s="5"/>
      <c r="W581" s="5"/>
    </row>
    <row r="582" spans="1:23" ht="12.75" customHeight="1" x14ac:dyDescent="0.3">
      <c r="A582" s="7" t="s">
        <v>51</v>
      </c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41"/>
      <c r="P582" s="5"/>
      <c r="Q582" s="5"/>
      <c r="R582" s="1"/>
      <c r="S582" s="1"/>
      <c r="T582" s="5"/>
      <c r="U582" s="5"/>
      <c r="V582" s="5"/>
      <c r="W582" s="5"/>
    </row>
    <row r="583" spans="1:23" ht="13.5" customHeight="1" x14ac:dyDescent="0.3">
      <c r="A583" s="1" t="s">
        <v>893</v>
      </c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 t="s">
        <v>894</v>
      </c>
      <c r="M583" s="1"/>
      <c r="N583" s="1"/>
      <c r="O583" s="41" t="s">
        <v>26</v>
      </c>
      <c r="P583" s="5"/>
      <c r="Q583" s="5" t="s">
        <v>26</v>
      </c>
      <c r="R583" s="1"/>
      <c r="S583" s="3" t="s">
        <v>895</v>
      </c>
      <c r="T583" s="5"/>
      <c r="U583" s="5"/>
      <c r="V583" s="5"/>
      <c r="W583" s="5"/>
    </row>
    <row r="584" spans="1:23" ht="13.5" customHeight="1" x14ac:dyDescent="0.3">
      <c r="A584" s="1" t="s">
        <v>896</v>
      </c>
      <c r="B584" s="7" t="s">
        <v>897</v>
      </c>
      <c r="C584" s="1" t="s">
        <v>898</v>
      </c>
      <c r="D584" s="1" t="s">
        <v>899</v>
      </c>
      <c r="E584" s="1" t="s">
        <v>33</v>
      </c>
      <c r="F584" s="1"/>
      <c r="G584" s="1"/>
      <c r="H584" s="1" t="s">
        <v>33</v>
      </c>
      <c r="I584" s="1"/>
      <c r="J584" s="1"/>
      <c r="K584" s="1"/>
      <c r="L584" s="1" t="s">
        <v>900</v>
      </c>
      <c r="M584" s="1"/>
      <c r="N584" s="1"/>
      <c r="O584" s="41" t="s">
        <v>26</v>
      </c>
      <c r="P584" s="5"/>
      <c r="Q584" s="5" t="s">
        <v>901</v>
      </c>
      <c r="R584" s="1"/>
      <c r="S584" s="3" t="s">
        <v>902</v>
      </c>
      <c r="T584" s="5"/>
      <c r="U584" s="5"/>
      <c r="V584" s="5"/>
      <c r="W584" s="5"/>
    </row>
    <row r="585" spans="1:23" ht="13.5" customHeight="1" x14ac:dyDescent="0.25">
      <c r="A585" s="13" t="s">
        <v>903</v>
      </c>
      <c r="B585" s="13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5"/>
      <c r="Q585" s="15"/>
      <c r="R585" s="14"/>
      <c r="S585" s="14"/>
      <c r="T585" s="15"/>
      <c r="U585" s="15"/>
      <c r="V585" s="15"/>
      <c r="W585" s="15"/>
    </row>
    <row r="586" spans="1:23" ht="12.75" customHeight="1" x14ac:dyDescent="0.25">
      <c r="A586" s="7" t="s">
        <v>21</v>
      </c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5"/>
      <c r="Q586" s="5"/>
      <c r="R586" s="1"/>
      <c r="S586" s="1"/>
      <c r="T586" s="5"/>
      <c r="U586" s="5"/>
      <c r="V586" s="5"/>
      <c r="W586" s="5"/>
    </row>
    <row r="587" spans="1:23" ht="12.75" customHeight="1" x14ac:dyDescent="0.3">
      <c r="A587" s="23" t="str">
        <f>HYPERLINK("http://www.worldcat.org/oclc/931382164","Swaziland government gazette")</f>
        <v>Swaziland government gazette</v>
      </c>
      <c r="B587" s="7" t="s">
        <v>904</v>
      </c>
      <c r="C587" s="1" t="s">
        <v>25</v>
      </c>
      <c r="D587" s="1"/>
      <c r="E587" s="1" t="s">
        <v>33</v>
      </c>
      <c r="F587" s="1"/>
      <c r="G587" s="1"/>
      <c r="H587" s="1" t="s">
        <v>33</v>
      </c>
      <c r="I587" s="1"/>
      <c r="J587" s="1"/>
      <c r="K587" s="1"/>
      <c r="L587" s="1"/>
      <c r="M587" s="1"/>
      <c r="N587" s="1"/>
      <c r="O587" s="41" t="s">
        <v>26</v>
      </c>
      <c r="P587" s="5"/>
      <c r="Q587" s="5" t="s">
        <v>26</v>
      </c>
      <c r="R587" s="1"/>
      <c r="S587" s="3" t="s">
        <v>905</v>
      </c>
      <c r="T587" s="5"/>
      <c r="U587" s="5"/>
      <c r="V587" s="5"/>
      <c r="W587" s="5"/>
    </row>
    <row r="588" spans="1:23" ht="12.75" customHeight="1" x14ac:dyDescent="0.25">
      <c r="A588" s="7" t="s">
        <v>42</v>
      </c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5"/>
      <c r="Q588" s="5"/>
      <c r="R588" s="1"/>
      <c r="S588" s="1"/>
      <c r="T588" s="5"/>
      <c r="U588" s="5"/>
      <c r="V588" s="5"/>
      <c r="W588" s="5"/>
    </row>
    <row r="589" spans="1:23" ht="12.75" customHeight="1" x14ac:dyDescent="0.3">
      <c r="A589" s="21" t="s">
        <v>906</v>
      </c>
      <c r="B589" s="7" t="s">
        <v>907</v>
      </c>
      <c r="C589" s="1" t="s">
        <v>908</v>
      </c>
      <c r="D589" s="1"/>
      <c r="E589" s="1" t="s">
        <v>33</v>
      </c>
      <c r="F589" s="1"/>
      <c r="G589" s="1"/>
      <c r="H589" s="1" t="s">
        <v>33</v>
      </c>
      <c r="I589" s="1"/>
      <c r="J589" s="1" t="s">
        <v>909</v>
      </c>
      <c r="K589" s="1"/>
      <c r="L589" s="1"/>
      <c r="M589" s="1"/>
      <c r="N589" s="1"/>
      <c r="O589" s="41" t="s">
        <v>26</v>
      </c>
      <c r="P589" s="5"/>
      <c r="Q589" s="5" t="s">
        <v>910</v>
      </c>
      <c r="R589" s="1"/>
      <c r="S589" s="3" t="s">
        <v>748</v>
      </c>
      <c r="T589" s="5"/>
      <c r="U589" s="5"/>
      <c r="V589" s="5"/>
      <c r="W589" s="5"/>
    </row>
    <row r="590" spans="1:23" ht="12.75" customHeight="1" x14ac:dyDescent="0.25">
      <c r="A590" s="7" t="s">
        <v>62</v>
      </c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5"/>
      <c r="Q590" s="5"/>
      <c r="R590" s="1"/>
      <c r="S590" s="1"/>
      <c r="T590" s="5"/>
      <c r="U590" s="5"/>
      <c r="V590" s="5"/>
      <c r="W590" s="5"/>
    </row>
    <row r="591" spans="1:23" ht="12.75" customHeight="1" x14ac:dyDescent="0.3">
      <c r="A591" s="23" t="str">
        <f>HYPERLINK("http://www.worldcat.org/oclc/4657487","Swaziland legislation")</f>
        <v>Swaziland legislation</v>
      </c>
      <c r="B591" s="7"/>
      <c r="C591" s="1" t="s">
        <v>26</v>
      </c>
      <c r="D591" s="1"/>
      <c r="E591" s="1" t="s">
        <v>33</v>
      </c>
      <c r="F591" s="1"/>
      <c r="G591" s="1"/>
      <c r="H591" s="1" t="s">
        <v>33</v>
      </c>
      <c r="I591" s="1"/>
      <c r="J591" s="1" t="s">
        <v>911</v>
      </c>
      <c r="K591" s="1"/>
      <c r="L591" s="1"/>
      <c r="M591" s="1"/>
      <c r="N591" s="1"/>
      <c r="O591" s="41" t="s">
        <v>26</v>
      </c>
      <c r="P591" s="5"/>
      <c r="Q591" s="5" t="s">
        <v>26</v>
      </c>
      <c r="R591" s="1"/>
      <c r="S591" s="3" t="s">
        <v>912</v>
      </c>
      <c r="T591" s="5"/>
      <c r="U591" s="5"/>
      <c r="V591" s="5"/>
      <c r="W591" s="5"/>
    </row>
    <row r="592" spans="1:23" ht="12.75" customHeight="1" x14ac:dyDescent="0.25">
      <c r="A592" s="7" t="s">
        <v>51</v>
      </c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5"/>
      <c r="Q592" s="5"/>
      <c r="R592" s="1"/>
      <c r="S592" s="1"/>
      <c r="T592" s="5"/>
      <c r="U592" s="5"/>
      <c r="V592" s="5"/>
      <c r="W592" s="5"/>
    </row>
    <row r="593" spans="1:23" ht="13.5" customHeight="1" x14ac:dyDescent="0.25">
      <c r="A593" s="7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5"/>
      <c r="Q593" s="5"/>
      <c r="R593" s="1"/>
      <c r="S593" s="1"/>
      <c r="T593" s="5"/>
      <c r="U593" s="5"/>
      <c r="V593" s="5"/>
      <c r="W593" s="5"/>
    </row>
    <row r="594" spans="1:23" ht="13.5" customHeight="1" x14ac:dyDescent="0.25">
      <c r="A594" s="13" t="s">
        <v>913</v>
      </c>
      <c r="B594" s="13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5"/>
      <c r="Q594" s="15"/>
      <c r="R594" s="14"/>
      <c r="S594" s="14"/>
      <c r="T594" s="15"/>
      <c r="U594" s="15"/>
      <c r="V594" s="15"/>
      <c r="W594" s="15"/>
    </row>
    <row r="595" spans="1:23" ht="12.75" customHeight="1" x14ac:dyDescent="0.25">
      <c r="A595" s="7" t="s">
        <v>21</v>
      </c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5"/>
      <c r="Q595" s="5"/>
      <c r="R595" s="1"/>
      <c r="S595" s="1"/>
      <c r="T595" s="5"/>
      <c r="U595" s="5"/>
      <c r="V595" s="5"/>
      <c r="W595" s="5"/>
    </row>
    <row r="596" spans="1:23" ht="12.75" customHeight="1" x14ac:dyDescent="0.3">
      <c r="A596" s="8" t="str">
        <f>HYPERLINK("http://www.worldcat.org/oclc/823228515","Gazette of the United Republic of Tanzania")</f>
        <v>Gazette of the United Republic of Tanzania</v>
      </c>
      <c r="B596" s="7" t="s">
        <v>914</v>
      </c>
      <c r="C596" s="1" t="s">
        <v>26</v>
      </c>
      <c r="D596" s="1"/>
      <c r="E596" s="1" t="s">
        <v>33</v>
      </c>
      <c r="F596" s="1"/>
      <c r="G596" s="1"/>
      <c r="H596" s="1" t="s">
        <v>33</v>
      </c>
      <c r="I596" s="1"/>
      <c r="J596" s="1"/>
      <c r="K596" s="1"/>
      <c r="L596" s="1"/>
      <c r="M596" s="1"/>
      <c r="N596" s="1"/>
      <c r="O596" s="41" t="s">
        <v>26</v>
      </c>
      <c r="P596" s="5"/>
      <c r="Q596" s="5" t="s">
        <v>26</v>
      </c>
      <c r="R596" s="1"/>
      <c r="S596" s="3" t="s">
        <v>25</v>
      </c>
      <c r="T596" s="5"/>
      <c r="U596" s="5"/>
      <c r="V596" s="5"/>
      <c r="W596" s="5"/>
    </row>
    <row r="597" spans="1:23" ht="12.75" customHeight="1" x14ac:dyDescent="0.25">
      <c r="A597" s="7" t="s">
        <v>42</v>
      </c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5"/>
      <c r="Q597" s="5"/>
      <c r="R597" s="1"/>
      <c r="S597" s="1"/>
      <c r="T597" s="5"/>
      <c r="U597" s="5"/>
      <c r="V597" s="5"/>
      <c r="W597" s="5"/>
    </row>
    <row r="598" spans="1:23" ht="12.75" customHeight="1" x14ac:dyDescent="0.3">
      <c r="A598" s="21" t="s">
        <v>915</v>
      </c>
      <c r="B598" s="7" t="s">
        <v>916</v>
      </c>
      <c r="C598" s="1" t="s">
        <v>26</v>
      </c>
      <c r="D598" s="1"/>
      <c r="E598" s="1" t="s">
        <v>33</v>
      </c>
      <c r="F598" s="1"/>
      <c r="G598" s="1"/>
      <c r="H598" s="1" t="s">
        <v>33</v>
      </c>
      <c r="I598" s="1"/>
      <c r="J598" s="1" t="s">
        <v>917</v>
      </c>
      <c r="K598" s="1"/>
      <c r="L598" s="1"/>
      <c r="M598" s="1"/>
      <c r="N598" s="1"/>
      <c r="O598" s="41" t="s">
        <v>26</v>
      </c>
      <c r="P598" s="5"/>
      <c r="Q598" s="5" t="s">
        <v>26</v>
      </c>
      <c r="R598" s="1"/>
      <c r="S598" s="3" t="s">
        <v>918</v>
      </c>
      <c r="T598" s="5"/>
      <c r="U598" s="5"/>
      <c r="V598" s="5"/>
      <c r="W598" s="5"/>
    </row>
    <row r="599" spans="1:23" ht="12.75" customHeight="1" x14ac:dyDescent="0.25">
      <c r="A599" s="7" t="s">
        <v>62</v>
      </c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5"/>
      <c r="Q599" s="5"/>
      <c r="R599" s="1"/>
      <c r="S599" s="1"/>
      <c r="T599" s="5"/>
      <c r="U599" s="5"/>
      <c r="V599" s="5"/>
      <c r="W599" s="5"/>
    </row>
    <row r="600" spans="1:23" ht="12.75" customHeight="1" x14ac:dyDescent="0.3">
      <c r="A600" s="1" t="s">
        <v>919</v>
      </c>
      <c r="B600" s="7" t="s">
        <v>920</v>
      </c>
      <c r="C600" s="1" t="s">
        <v>26</v>
      </c>
      <c r="D600" s="1"/>
      <c r="E600" s="1" t="s">
        <v>33</v>
      </c>
      <c r="F600" s="1"/>
      <c r="G600" s="1"/>
      <c r="H600" s="1" t="s">
        <v>33</v>
      </c>
      <c r="I600" s="1"/>
      <c r="J600" s="1"/>
      <c r="K600" s="1"/>
      <c r="L600" s="1"/>
      <c r="M600" s="1"/>
      <c r="N600" s="1"/>
      <c r="O600" s="41" t="s">
        <v>26</v>
      </c>
      <c r="P600" s="5"/>
      <c r="Q600" s="5" t="s">
        <v>26</v>
      </c>
      <c r="R600" s="1"/>
      <c r="S600" s="3" t="s">
        <v>921</v>
      </c>
      <c r="T600" s="5"/>
      <c r="U600" s="5"/>
      <c r="V600" s="5"/>
      <c r="W600" s="5"/>
    </row>
    <row r="601" spans="1:23" ht="12.75" customHeight="1" x14ac:dyDescent="0.25">
      <c r="A601" s="7" t="s">
        <v>51</v>
      </c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5"/>
      <c r="Q601" s="5"/>
      <c r="R601" s="1"/>
      <c r="S601" s="1"/>
      <c r="T601" s="5"/>
      <c r="U601" s="5"/>
      <c r="V601" s="5"/>
      <c r="W601" s="5"/>
    </row>
    <row r="602" spans="1:23" ht="13.5" customHeight="1" x14ac:dyDescent="0.25">
      <c r="A602" s="1" t="s">
        <v>420</v>
      </c>
      <c r="B602" s="7" t="s">
        <v>922</v>
      </c>
      <c r="C602" s="1" t="s">
        <v>923</v>
      </c>
      <c r="D602" s="1"/>
      <c r="E602" s="1" t="s">
        <v>33</v>
      </c>
      <c r="F602" s="1"/>
      <c r="G602" s="1"/>
      <c r="H602" s="1" t="s">
        <v>423</v>
      </c>
      <c r="I602" s="1"/>
      <c r="J602" s="1" t="s">
        <v>424</v>
      </c>
      <c r="K602" s="1"/>
      <c r="L602" s="1" t="s">
        <v>924</v>
      </c>
      <c r="M602" s="1"/>
      <c r="N602" s="1"/>
      <c r="O602" s="40" t="s">
        <v>432</v>
      </c>
      <c r="P602" s="5"/>
      <c r="Q602" s="5" t="s">
        <v>26</v>
      </c>
      <c r="R602" s="1"/>
      <c r="S602" s="3" t="s">
        <v>925</v>
      </c>
      <c r="T602" s="5"/>
      <c r="U602" s="5"/>
      <c r="V602" s="5"/>
      <c r="W602" s="5"/>
    </row>
    <row r="603" spans="1:23" ht="13.5" customHeight="1" x14ac:dyDescent="0.25">
      <c r="A603" s="1" t="s">
        <v>926</v>
      </c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9"/>
      <c r="P603" s="5"/>
      <c r="Q603" s="5" t="s">
        <v>26</v>
      </c>
      <c r="R603" s="1" t="s">
        <v>927</v>
      </c>
      <c r="S603" s="3" t="s">
        <v>928</v>
      </c>
      <c r="T603" s="5"/>
      <c r="U603" s="5"/>
      <c r="V603" s="5"/>
      <c r="W603" s="5"/>
    </row>
    <row r="604" spans="1:23" ht="13.5" customHeight="1" x14ac:dyDescent="0.25">
      <c r="A604" s="13" t="s">
        <v>929</v>
      </c>
      <c r="B604" s="13" t="s">
        <v>930</v>
      </c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5"/>
      <c r="Q604" s="15"/>
      <c r="R604" s="14"/>
      <c r="S604" s="14"/>
      <c r="T604" s="15"/>
      <c r="U604" s="15"/>
      <c r="V604" s="15"/>
      <c r="W604" s="15"/>
    </row>
    <row r="605" spans="1:23" ht="12.75" customHeight="1" x14ac:dyDescent="0.25">
      <c r="A605" s="7" t="s">
        <v>21</v>
      </c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5"/>
      <c r="Q605" s="5"/>
      <c r="R605" s="1"/>
      <c r="S605" s="3"/>
      <c r="T605" s="5"/>
      <c r="U605" s="5"/>
      <c r="V605" s="5"/>
      <c r="W605" s="5"/>
    </row>
    <row r="606" spans="1:23" ht="12.75" customHeight="1" x14ac:dyDescent="0.3">
      <c r="A606" s="8" t="str">
        <f>HYPERLINK("http://www.worldcat.org/oclc/776772559","Journal officiel de la République Togolaise")</f>
        <v>Journal officiel de la République Togolaise</v>
      </c>
      <c r="B606" s="7" t="s">
        <v>931</v>
      </c>
      <c r="C606" s="1" t="s">
        <v>932</v>
      </c>
      <c r="D606" s="1"/>
      <c r="E606" s="1" t="s">
        <v>33</v>
      </c>
      <c r="F606" s="1"/>
      <c r="G606" s="1"/>
      <c r="H606" s="1" t="s">
        <v>33</v>
      </c>
      <c r="I606" s="1"/>
      <c r="J606" s="1"/>
      <c r="K606" s="1"/>
      <c r="L606" s="1"/>
      <c r="M606" s="1"/>
      <c r="N606" s="1"/>
      <c r="O606" s="41" t="s">
        <v>26</v>
      </c>
      <c r="P606" s="5"/>
      <c r="Q606" s="41" t="s">
        <v>26</v>
      </c>
      <c r="R606" s="1"/>
      <c r="S606" s="3" t="s">
        <v>933</v>
      </c>
      <c r="T606" s="5"/>
      <c r="U606" s="5"/>
      <c r="V606" s="5"/>
      <c r="W606" s="5"/>
    </row>
    <row r="607" spans="1:23" ht="12.75" customHeight="1" x14ac:dyDescent="0.3">
      <c r="A607" s="8" t="str">
        <f>HYPERLINK("http://www.worldcat.org/oclc/760329211","Journal Officiel du territoire du Togo")</f>
        <v>Journal Officiel du territoire du Togo</v>
      </c>
      <c r="B607" s="7" t="s">
        <v>934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41" t="s">
        <v>26</v>
      </c>
      <c r="P607" s="5"/>
      <c r="Q607" s="41" t="s">
        <v>26</v>
      </c>
      <c r="R607" s="1"/>
      <c r="S607" s="3" t="s">
        <v>25</v>
      </c>
      <c r="T607" s="5"/>
      <c r="U607" s="5"/>
      <c r="V607" s="5"/>
      <c r="W607" s="5"/>
    </row>
    <row r="608" spans="1:23" ht="12.75" customHeight="1" x14ac:dyDescent="0.25">
      <c r="A608" s="7" t="s">
        <v>42</v>
      </c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5"/>
      <c r="Q608" s="1"/>
      <c r="R608" s="1"/>
      <c r="S608" s="1"/>
      <c r="T608" s="5"/>
      <c r="U608" s="5"/>
      <c r="V608" s="5"/>
      <c r="W608" s="5"/>
    </row>
    <row r="609" spans="1:23" ht="12.75" customHeight="1" x14ac:dyDescent="0.25">
      <c r="A609" s="7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5"/>
      <c r="Q609" s="1"/>
      <c r="R609" s="1"/>
      <c r="S609" s="1"/>
      <c r="T609" s="5"/>
      <c r="U609" s="5"/>
      <c r="V609" s="5"/>
      <c r="W609" s="5"/>
    </row>
    <row r="610" spans="1:23" ht="12.75" customHeight="1" x14ac:dyDescent="0.25">
      <c r="A610" s="7" t="s">
        <v>62</v>
      </c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5"/>
      <c r="Q610" s="1"/>
      <c r="R610" s="1"/>
      <c r="S610" s="1"/>
      <c r="T610" s="5"/>
      <c r="U610" s="5"/>
      <c r="V610" s="5"/>
      <c r="W610" s="5"/>
    </row>
    <row r="611" spans="1:23" ht="12.75" customHeight="1" x14ac:dyDescent="0.25">
      <c r="A611" s="7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5"/>
      <c r="Q611" s="1"/>
      <c r="R611" s="1"/>
      <c r="S611" s="1"/>
      <c r="T611" s="5"/>
      <c r="U611" s="5"/>
      <c r="V611" s="5"/>
      <c r="W611" s="5"/>
    </row>
    <row r="612" spans="1:23" ht="12.75" customHeight="1" x14ac:dyDescent="0.25">
      <c r="A612" s="7" t="s">
        <v>51</v>
      </c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5"/>
      <c r="Q612" s="1"/>
      <c r="R612" s="1"/>
      <c r="S612" s="1"/>
      <c r="T612" s="5"/>
      <c r="U612" s="5"/>
      <c r="V612" s="5"/>
      <c r="W612" s="5"/>
    </row>
    <row r="613" spans="1:23" ht="13.5" customHeight="1" x14ac:dyDescent="0.3">
      <c r="A613" s="1" t="s">
        <v>935</v>
      </c>
      <c r="B613" s="7"/>
      <c r="C613" s="1" t="s">
        <v>26</v>
      </c>
      <c r="D613" s="1"/>
      <c r="E613" s="1" t="s">
        <v>33</v>
      </c>
      <c r="F613" s="1"/>
      <c r="G613" s="1"/>
      <c r="H613" s="1" t="s">
        <v>33</v>
      </c>
      <c r="I613" s="1"/>
      <c r="J613" s="1"/>
      <c r="K613" s="1"/>
      <c r="L613" s="1"/>
      <c r="M613" s="1"/>
      <c r="N613" s="1"/>
      <c r="O613" s="41" t="s">
        <v>26</v>
      </c>
      <c r="P613" s="5"/>
      <c r="Q613" s="41" t="s">
        <v>26</v>
      </c>
      <c r="R613" s="1"/>
      <c r="S613" s="3" t="s">
        <v>25</v>
      </c>
      <c r="T613" s="5"/>
      <c r="U613" s="5"/>
      <c r="V613" s="5"/>
      <c r="W613" s="5"/>
    </row>
    <row r="614" spans="1:23" ht="13.5" customHeight="1" x14ac:dyDescent="0.25">
      <c r="A614" s="13" t="s">
        <v>936</v>
      </c>
      <c r="B614" s="13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5"/>
      <c r="Q614" s="15"/>
      <c r="R614" s="14"/>
      <c r="S614" s="14"/>
      <c r="T614" s="15"/>
      <c r="U614" s="15"/>
      <c r="V614" s="15"/>
      <c r="W614" s="15"/>
    </row>
    <row r="615" spans="1:23" ht="12.75" customHeight="1" x14ac:dyDescent="0.25">
      <c r="A615" s="7" t="s">
        <v>21</v>
      </c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5"/>
      <c r="Q615" s="5"/>
      <c r="R615" s="1"/>
      <c r="S615" s="1"/>
      <c r="T615" s="5"/>
      <c r="U615" s="5"/>
      <c r="V615" s="5"/>
      <c r="W615" s="5"/>
    </row>
    <row r="616" spans="1:23" ht="12.75" customHeight="1" x14ac:dyDescent="0.3">
      <c r="A616" s="1" t="s">
        <v>937</v>
      </c>
      <c r="B616" s="7" t="s">
        <v>938</v>
      </c>
      <c r="C616" s="1" t="s">
        <v>26</v>
      </c>
      <c r="D616" s="1"/>
      <c r="E616" s="1" t="s">
        <v>33</v>
      </c>
      <c r="F616" s="1"/>
      <c r="G616" s="1"/>
      <c r="H616" s="1" t="s">
        <v>33</v>
      </c>
      <c r="I616" s="1"/>
      <c r="J616" s="1"/>
      <c r="K616" s="1"/>
      <c r="L616" s="1"/>
      <c r="M616" s="1"/>
      <c r="N616" s="1"/>
      <c r="O616" s="41" t="s">
        <v>26</v>
      </c>
      <c r="P616" s="5"/>
      <c r="Q616" s="41" t="s">
        <v>26</v>
      </c>
      <c r="R616" s="1"/>
      <c r="S616" s="3" t="s">
        <v>675</v>
      </c>
      <c r="T616" s="5"/>
      <c r="U616" s="5"/>
      <c r="V616" s="5"/>
      <c r="W616" s="5"/>
    </row>
    <row r="617" spans="1:23" ht="12.75" customHeight="1" x14ac:dyDescent="0.25">
      <c r="A617" s="7" t="s">
        <v>42</v>
      </c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5"/>
      <c r="Q617" s="1"/>
      <c r="R617" s="1"/>
      <c r="S617" s="1"/>
      <c r="T617" s="5"/>
      <c r="U617" s="5"/>
      <c r="V617" s="5"/>
      <c r="W617" s="5"/>
    </row>
    <row r="618" spans="1:23" ht="12.75" customHeight="1" x14ac:dyDescent="0.3">
      <c r="A618" s="1" t="s">
        <v>939</v>
      </c>
      <c r="B618" s="7" t="s">
        <v>940</v>
      </c>
      <c r="C618" s="1" t="s">
        <v>26</v>
      </c>
      <c r="D618" s="1"/>
      <c r="E618" s="1" t="s">
        <v>33</v>
      </c>
      <c r="F618" s="1"/>
      <c r="G618" s="1"/>
      <c r="H618" s="1" t="s">
        <v>33</v>
      </c>
      <c r="I618" s="1"/>
      <c r="J618" s="1"/>
      <c r="K618" s="1"/>
      <c r="L618" s="1"/>
      <c r="M618" s="1"/>
      <c r="N618" s="1"/>
      <c r="O618" s="41" t="s">
        <v>26</v>
      </c>
      <c r="P618" s="5"/>
      <c r="Q618" s="41" t="s">
        <v>26</v>
      </c>
      <c r="R618" s="1" t="s">
        <v>941</v>
      </c>
      <c r="S618" s="3" t="s">
        <v>942</v>
      </c>
      <c r="T618" s="5"/>
      <c r="U618" s="5"/>
      <c r="V618" s="5"/>
      <c r="W618" s="5"/>
    </row>
    <row r="619" spans="1:23" ht="12.75" customHeight="1" x14ac:dyDescent="0.25">
      <c r="A619" s="7" t="s">
        <v>62</v>
      </c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5"/>
      <c r="Q619" s="1"/>
      <c r="R619" s="1"/>
      <c r="S619" s="1"/>
      <c r="T619" s="5"/>
      <c r="U619" s="5"/>
      <c r="V619" s="5"/>
      <c r="W619" s="5"/>
    </row>
    <row r="620" spans="1:23" ht="12.75" customHeight="1" x14ac:dyDescent="0.3">
      <c r="A620" s="1" t="s">
        <v>943</v>
      </c>
      <c r="B620" s="7" t="s">
        <v>944</v>
      </c>
      <c r="C620" s="1" t="s">
        <v>26</v>
      </c>
      <c r="D620" s="1"/>
      <c r="E620" s="1" t="s">
        <v>33</v>
      </c>
      <c r="F620" s="1"/>
      <c r="G620" s="1"/>
      <c r="H620" s="1" t="s">
        <v>33</v>
      </c>
      <c r="I620" s="1"/>
      <c r="J620" s="1" t="s">
        <v>945</v>
      </c>
      <c r="K620" s="1"/>
      <c r="L620" s="1"/>
      <c r="M620" s="1"/>
      <c r="N620" s="1"/>
      <c r="O620" s="41" t="s">
        <v>26</v>
      </c>
      <c r="P620" s="5"/>
      <c r="Q620" s="41" t="s">
        <v>26</v>
      </c>
      <c r="R620" s="1"/>
      <c r="S620" s="3" t="s">
        <v>942</v>
      </c>
      <c r="T620" s="5"/>
      <c r="U620" s="5"/>
      <c r="V620" s="5"/>
      <c r="W620" s="5"/>
    </row>
    <row r="621" spans="1:23" ht="12.75" customHeight="1" x14ac:dyDescent="0.25">
      <c r="A621" s="7" t="s">
        <v>51</v>
      </c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5"/>
      <c r="Q621" s="1"/>
      <c r="R621" s="1"/>
      <c r="S621" s="1"/>
      <c r="T621" s="5"/>
      <c r="U621" s="5"/>
      <c r="V621" s="5"/>
      <c r="W621" s="5"/>
    </row>
    <row r="622" spans="1:23" ht="12.75" customHeight="1" x14ac:dyDescent="0.3">
      <c r="A622" s="8" t="str">
        <f>HYPERLINK("http://www.worldcat.org/oclc/813519480","Kampala law reports: decisions of the High Court and Supreme Court of Uganda")</f>
        <v>Kampala law reports: decisions of the High Court and Supreme Court of Uganda</v>
      </c>
      <c r="B622" s="7" t="s">
        <v>946</v>
      </c>
      <c r="C622" s="1" t="s">
        <v>26</v>
      </c>
      <c r="D622" s="1"/>
      <c r="E622" s="1" t="s">
        <v>33</v>
      </c>
      <c r="F622" s="1"/>
      <c r="G622" s="1"/>
      <c r="H622" s="1" t="s">
        <v>33</v>
      </c>
      <c r="I622" s="1"/>
      <c r="J622" s="1"/>
      <c r="K622" s="1"/>
      <c r="L622" s="1"/>
      <c r="M622" s="1"/>
      <c r="N622" s="1"/>
      <c r="O622" s="41" t="s">
        <v>26</v>
      </c>
      <c r="P622" s="5"/>
      <c r="Q622" s="41" t="s">
        <v>26</v>
      </c>
      <c r="R622" s="1"/>
      <c r="S622" s="3" t="s">
        <v>947</v>
      </c>
      <c r="T622" s="5"/>
      <c r="U622" s="5"/>
      <c r="V622" s="5"/>
      <c r="W622" s="5"/>
    </row>
    <row r="623" spans="1:23" ht="13.5" customHeight="1" x14ac:dyDescent="0.3">
      <c r="A623" s="1" t="s">
        <v>948</v>
      </c>
      <c r="B623" s="7" t="s">
        <v>949</v>
      </c>
      <c r="C623" s="1" t="s">
        <v>26</v>
      </c>
      <c r="D623" s="1"/>
      <c r="E623" s="1" t="s">
        <v>33</v>
      </c>
      <c r="F623" s="1"/>
      <c r="G623" s="1"/>
      <c r="H623" s="1" t="s">
        <v>33</v>
      </c>
      <c r="I623" s="1"/>
      <c r="J623" s="1"/>
      <c r="K623" s="1"/>
      <c r="L623" s="1"/>
      <c r="M623" s="1"/>
      <c r="N623" s="1"/>
      <c r="O623" s="41" t="s">
        <v>26</v>
      </c>
      <c r="P623" s="5"/>
      <c r="Q623" s="41" t="s">
        <v>26</v>
      </c>
      <c r="R623" s="1"/>
      <c r="S623" s="3" t="s">
        <v>25</v>
      </c>
      <c r="T623" s="5"/>
      <c r="U623" s="5"/>
      <c r="V623" s="5"/>
      <c r="W623" s="5"/>
    </row>
    <row r="624" spans="1:23" ht="13.5" customHeight="1" x14ac:dyDescent="0.3">
      <c r="A624" s="8" t="str">
        <f>HYPERLINK("http://www.worldcat.org/oclc/33205478","Monthly bulletin of judgments and orders of the high court of uganda and of the east african court of appeal on appeal from uganda")</f>
        <v>Monthly bulletin of judgments and orders of the high court of uganda and of the east african court of appeal on appeal from uganda</v>
      </c>
      <c r="B624" s="7" t="s">
        <v>950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41" t="s">
        <v>26</v>
      </c>
      <c r="P624" s="5"/>
      <c r="Q624" s="41" t="s">
        <v>26</v>
      </c>
      <c r="R624" s="1"/>
      <c r="S624" s="3" t="s">
        <v>951</v>
      </c>
      <c r="T624" s="5"/>
      <c r="U624" s="5"/>
      <c r="V624" s="5"/>
      <c r="W624" s="5"/>
    </row>
    <row r="625" spans="1:23" ht="13.5" customHeight="1" x14ac:dyDescent="0.25">
      <c r="A625" s="13" t="s">
        <v>952</v>
      </c>
      <c r="B625" s="13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5"/>
      <c r="Q625" s="15"/>
      <c r="R625" s="14"/>
      <c r="S625" s="14"/>
      <c r="T625" s="15"/>
      <c r="U625" s="15"/>
      <c r="V625" s="15"/>
      <c r="W625" s="15"/>
    </row>
    <row r="626" spans="1:23" ht="12.75" customHeight="1" x14ac:dyDescent="0.25">
      <c r="A626" s="7" t="s">
        <v>21</v>
      </c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5"/>
      <c r="Q626" s="5"/>
      <c r="R626" s="1"/>
      <c r="S626" s="1"/>
      <c r="T626" s="5"/>
      <c r="U626" s="5"/>
      <c r="V626" s="5"/>
      <c r="W626" s="5"/>
    </row>
    <row r="627" spans="1:23" ht="12.75" customHeight="1" x14ac:dyDescent="0.3">
      <c r="A627" s="8" t="str">
        <f>HYPERLINK("http://www.worldcat.org/oclc/704158428","[Zambia] Government gazette")</f>
        <v>[Zambia] Government gazette</v>
      </c>
      <c r="B627" s="7" t="s">
        <v>953</v>
      </c>
      <c r="C627" s="1" t="s">
        <v>26</v>
      </c>
      <c r="D627" s="1"/>
      <c r="E627" s="1" t="s">
        <v>33</v>
      </c>
      <c r="F627" s="1"/>
      <c r="G627" s="1"/>
      <c r="H627" s="1" t="s">
        <v>33</v>
      </c>
      <c r="I627" s="1"/>
      <c r="J627" s="1"/>
      <c r="K627" s="1"/>
      <c r="L627" s="1"/>
      <c r="M627" s="1"/>
      <c r="N627" s="1"/>
      <c r="O627" s="41" t="s">
        <v>26</v>
      </c>
      <c r="P627" s="5"/>
      <c r="Q627" s="41" t="s">
        <v>26</v>
      </c>
      <c r="R627" s="1"/>
      <c r="S627" s="3" t="s">
        <v>954</v>
      </c>
      <c r="T627" s="5"/>
      <c r="U627" s="5"/>
      <c r="V627" s="5"/>
      <c r="W627" s="5"/>
    </row>
    <row r="628" spans="1:23" ht="12.75" customHeight="1" x14ac:dyDescent="0.3">
      <c r="A628" s="1" t="s">
        <v>955</v>
      </c>
      <c r="B628" s="7" t="s">
        <v>956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41" t="s">
        <v>26</v>
      </c>
      <c r="P628" s="5"/>
      <c r="Q628" s="41" t="s">
        <v>26</v>
      </c>
      <c r="R628" s="1"/>
      <c r="S628" s="3" t="s">
        <v>954</v>
      </c>
      <c r="T628" s="5"/>
      <c r="U628" s="5"/>
      <c r="V628" s="5"/>
      <c r="W628" s="5"/>
    </row>
    <row r="629" spans="1:23" ht="12.75" customHeight="1" x14ac:dyDescent="0.25">
      <c r="A629" s="7" t="s">
        <v>42</v>
      </c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5"/>
      <c r="Q629" s="1"/>
      <c r="R629" s="1"/>
      <c r="S629" s="1"/>
      <c r="T629" s="5"/>
      <c r="U629" s="5"/>
      <c r="V629" s="5"/>
      <c r="W629" s="5"/>
    </row>
    <row r="630" spans="1:23" ht="12.75" customHeight="1" x14ac:dyDescent="0.3">
      <c r="A630" s="1" t="s">
        <v>957</v>
      </c>
      <c r="B630" s="7" t="s">
        <v>958</v>
      </c>
      <c r="C630" s="1" t="s">
        <v>959</v>
      </c>
      <c r="D630" s="1"/>
      <c r="E630" s="1" t="s">
        <v>33</v>
      </c>
      <c r="F630" s="1"/>
      <c r="G630" s="1"/>
      <c r="H630" s="1" t="s">
        <v>33</v>
      </c>
      <c r="I630" s="1"/>
      <c r="J630" s="1" t="s">
        <v>960</v>
      </c>
      <c r="K630" s="1"/>
      <c r="L630" s="1"/>
      <c r="M630" s="1"/>
      <c r="N630" s="1"/>
      <c r="O630" s="41" t="s">
        <v>26</v>
      </c>
      <c r="P630" s="5"/>
      <c r="Q630" s="41" t="s">
        <v>26</v>
      </c>
      <c r="R630" s="1"/>
      <c r="S630" s="3" t="s">
        <v>961</v>
      </c>
      <c r="T630" s="5"/>
      <c r="U630" s="5"/>
      <c r="V630" s="5"/>
      <c r="W630" s="5"/>
    </row>
    <row r="631" spans="1:23" ht="12.75" customHeight="1" x14ac:dyDescent="0.25">
      <c r="A631" s="7" t="s">
        <v>62</v>
      </c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5"/>
      <c r="Q631" s="1"/>
      <c r="R631" s="1"/>
      <c r="S631" s="1"/>
      <c r="T631" s="5"/>
      <c r="U631" s="5"/>
      <c r="V631" s="5"/>
      <c r="W631" s="5"/>
    </row>
    <row r="632" spans="1:23" ht="12.75" customHeight="1" x14ac:dyDescent="0.3">
      <c r="A632" s="1" t="s">
        <v>962</v>
      </c>
      <c r="B632" s="7" t="s">
        <v>963</v>
      </c>
      <c r="C632" s="1" t="s">
        <v>26</v>
      </c>
      <c r="D632" s="1"/>
      <c r="E632" s="1" t="s">
        <v>33</v>
      </c>
      <c r="F632" s="1"/>
      <c r="G632" s="1"/>
      <c r="H632" s="1" t="s">
        <v>33</v>
      </c>
      <c r="I632" s="1"/>
      <c r="J632" s="1"/>
      <c r="K632" s="1"/>
      <c r="L632" s="1"/>
      <c r="M632" s="1"/>
      <c r="N632" s="1"/>
      <c r="O632" s="41" t="s">
        <v>26</v>
      </c>
      <c r="P632" s="5"/>
      <c r="Q632" s="41" t="s">
        <v>26</v>
      </c>
      <c r="R632" s="1"/>
      <c r="S632" s="3" t="s">
        <v>964</v>
      </c>
      <c r="T632" s="5"/>
      <c r="U632" s="5"/>
      <c r="V632" s="5"/>
      <c r="W632" s="5"/>
    </row>
    <row r="633" spans="1:23" ht="12.75" customHeight="1" x14ac:dyDescent="0.25">
      <c r="A633" s="7" t="s">
        <v>51</v>
      </c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5"/>
      <c r="Q633" s="1"/>
      <c r="R633" s="1"/>
      <c r="S633" s="1"/>
      <c r="T633" s="5"/>
      <c r="U633" s="5"/>
      <c r="V633" s="5"/>
      <c r="W633" s="5"/>
    </row>
    <row r="634" spans="1:23" ht="13.5" customHeight="1" x14ac:dyDescent="0.3">
      <c r="A634" s="1" t="s">
        <v>965</v>
      </c>
      <c r="B634" s="7" t="s">
        <v>966</v>
      </c>
      <c r="C634" s="1" t="s">
        <v>967</v>
      </c>
      <c r="D634" s="1"/>
      <c r="E634" s="1" t="s">
        <v>968</v>
      </c>
      <c r="F634" s="1"/>
      <c r="G634" s="1"/>
      <c r="H634" s="1" t="s">
        <v>969</v>
      </c>
      <c r="I634" s="1"/>
      <c r="J634" s="1"/>
      <c r="K634" s="1"/>
      <c r="L634" s="1"/>
      <c r="M634" s="1"/>
      <c r="N634" s="1"/>
      <c r="O634" s="41" t="s">
        <v>26</v>
      </c>
      <c r="P634" s="5"/>
      <c r="Q634" s="41" t="s">
        <v>26</v>
      </c>
      <c r="R634" s="1"/>
      <c r="S634" s="3" t="s">
        <v>970</v>
      </c>
      <c r="T634" s="5"/>
      <c r="U634" s="5"/>
      <c r="V634" s="5"/>
      <c r="W634" s="5"/>
    </row>
    <row r="635" spans="1:23" ht="13.5" customHeight="1" x14ac:dyDescent="0.25">
      <c r="A635" s="13" t="s">
        <v>971</v>
      </c>
      <c r="B635" s="13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5"/>
      <c r="Q635" s="15"/>
      <c r="R635" s="14"/>
      <c r="S635" s="14"/>
      <c r="T635" s="15"/>
      <c r="U635" s="15"/>
      <c r="V635" s="15"/>
      <c r="W635" s="15"/>
    </row>
    <row r="636" spans="1:23" ht="12.75" customHeight="1" x14ac:dyDescent="0.25">
      <c r="A636" s="7" t="s">
        <v>21</v>
      </c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5"/>
      <c r="Q636" s="5"/>
      <c r="R636" s="1"/>
      <c r="S636" s="1"/>
      <c r="T636" s="5"/>
      <c r="U636" s="5"/>
      <c r="V636" s="5"/>
      <c r="W636" s="5"/>
    </row>
    <row r="637" spans="1:23" ht="12.75" customHeight="1" x14ac:dyDescent="0.3">
      <c r="A637" s="1" t="s">
        <v>972</v>
      </c>
      <c r="B637" s="7" t="s">
        <v>973</v>
      </c>
      <c r="C637" s="1" t="s">
        <v>974</v>
      </c>
      <c r="D637" s="1"/>
      <c r="E637" s="1" t="s">
        <v>33</v>
      </c>
      <c r="F637" s="1"/>
      <c r="G637" s="1"/>
      <c r="H637" s="1" t="s">
        <v>33</v>
      </c>
      <c r="I637" s="1"/>
      <c r="J637" s="1"/>
      <c r="K637" s="1"/>
      <c r="L637" s="1"/>
      <c r="M637" s="1"/>
      <c r="N637" s="1"/>
      <c r="O637" s="41" t="s">
        <v>26</v>
      </c>
      <c r="P637" s="5"/>
      <c r="Q637" s="41" t="s">
        <v>26</v>
      </c>
      <c r="R637" s="1"/>
      <c r="S637" s="3" t="s">
        <v>25</v>
      </c>
      <c r="T637" s="5"/>
      <c r="U637" s="5"/>
      <c r="V637" s="5"/>
      <c r="W637" s="5"/>
    </row>
    <row r="638" spans="1:23" ht="12.75" customHeight="1" x14ac:dyDescent="0.3">
      <c r="A638" s="8" t="str">
        <f>HYPERLINK("http://www.worldcat.org/oclc/70738862","[Rhodesia] government gazette")</f>
        <v>[Rhodesia] government gazette</v>
      </c>
      <c r="B638" s="7" t="s">
        <v>975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41" t="s">
        <v>26</v>
      </c>
      <c r="P638" s="5"/>
      <c r="Q638" s="41" t="s">
        <v>26</v>
      </c>
      <c r="R638" s="1"/>
      <c r="S638" s="3" t="s">
        <v>976</v>
      </c>
      <c r="T638" s="5"/>
      <c r="U638" s="5"/>
      <c r="V638" s="5"/>
      <c r="W638" s="5"/>
    </row>
    <row r="639" spans="1:23" ht="12.75" customHeight="1" x14ac:dyDescent="0.25">
      <c r="A639" s="7" t="s">
        <v>42</v>
      </c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5"/>
      <c r="Q639" s="1"/>
      <c r="R639" s="1"/>
      <c r="S639" s="1"/>
      <c r="T639" s="5"/>
      <c r="U639" s="5"/>
      <c r="V639" s="5"/>
      <c r="W639" s="5"/>
    </row>
    <row r="640" spans="1:23" ht="12.75" customHeight="1" x14ac:dyDescent="0.3">
      <c r="A640" s="1" t="s">
        <v>968</v>
      </c>
      <c r="B640" s="7"/>
      <c r="C640" s="1" t="s">
        <v>26</v>
      </c>
      <c r="D640" s="1"/>
      <c r="E640" s="1" t="s">
        <v>33</v>
      </c>
      <c r="F640" s="1"/>
      <c r="G640" s="1"/>
      <c r="H640" s="1" t="s">
        <v>33</v>
      </c>
      <c r="I640" s="1"/>
      <c r="J640" s="1" t="s">
        <v>977</v>
      </c>
      <c r="K640" s="1"/>
      <c r="L640" s="1"/>
      <c r="M640" s="1"/>
      <c r="N640" s="1"/>
      <c r="O640" s="41" t="s">
        <v>26</v>
      </c>
      <c r="P640" s="5"/>
      <c r="Q640" s="41" t="s">
        <v>26</v>
      </c>
      <c r="R640" s="1"/>
      <c r="S640" s="3" t="s">
        <v>978</v>
      </c>
      <c r="T640" s="5"/>
      <c r="U640" s="5"/>
      <c r="V640" s="5"/>
      <c r="W640" s="5"/>
    </row>
    <row r="641" spans="1:23" ht="12.75" customHeight="1" x14ac:dyDescent="0.3">
      <c r="A641" s="1" t="s">
        <v>979</v>
      </c>
      <c r="B641" s="7" t="s">
        <v>980</v>
      </c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41" t="s">
        <v>26</v>
      </c>
      <c r="P641" s="5"/>
      <c r="Q641" s="41" t="s">
        <v>26</v>
      </c>
      <c r="R641" s="1"/>
      <c r="S641" s="3" t="s">
        <v>981</v>
      </c>
      <c r="T641" s="5"/>
      <c r="U641" s="5"/>
      <c r="V641" s="5"/>
      <c r="W641" s="5"/>
    </row>
    <row r="642" spans="1:23" ht="12.75" customHeight="1" x14ac:dyDescent="0.25">
      <c r="A642" s="7" t="s">
        <v>62</v>
      </c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5"/>
      <c r="Q642" s="1"/>
      <c r="R642" s="1"/>
      <c r="S642" s="1"/>
      <c r="T642" s="5"/>
      <c r="U642" s="5"/>
      <c r="V642" s="5"/>
      <c r="W642" s="5"/>
    </row>
    <row r="643" spans="1:23" ht="12.75" customHeight="1" x14ac:dyDescent="0.3">
      <c r="A643" s="1" t="s">
        <v>982</v>
      </c>
      <c r="B643" s="7" t="s">
        <v>983</v>
      </c>
      <c r="C643" s="1" t="s">
        <v>26</v>
      </c>
      <c r="D643" s="1"/>
      <c r="E643" s="1" t="s">
        <v>33</v>
      </c>
      <c r="F643" s="1"/>
      <c r="G643" s="1"/>
      <c r="H643" s="1" t="s">
        <v>33</v>
      </c>
      <c r="I643" s="1"/>
      <c r="J643" s="1"/>
      <c r="K643" s="1"/>
      <c r="L643" s="1"/>
      <c r="M643" s="1"/>
      <c r="N643" s="1"/>
      <c r="O643" s="41" t="s">
        <v>26</v>
      </c>
      <c r="P643" s="5"/>
      <c r="Q643" s="41" t="s">
        <v>26</v>
      </c>
      <c r="R643" s="1"/>
      <c r="S643" s="3" t="s">
        <v>984</v>
      </c>
      <c r="T643" s="5"/>
      <c r="U643" s="5"/>
      <c r="V643" s="5"/>
      <c r="W643" s="5"/>
    </row>
    <row r="644" spans="1:23" ht="12.75" customHeight="1" x14ac:dyDescent="0.25">
      <c r="A644" s="7" t="s">
        <v>51</v>
      </c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5"/>
      <c r="Q644" s="1"/>
      <c r="R644" s="1"/>
      <c r="S644" s="1"/>
      <c r="T644" s="5"/>
      <c r="U644" s="5"/>
      <c r="V644" s="5"/>
      <c r="W644" s="5"/>
    </row>
    <row r="645" spans="1:23" ht="12.75" customHeight="1" x14ac:dyDescent="0.3">
      <c r="A645" s="1" t="s">
        <v>985</v>
      </c>
      <c r="B645" s="1" t="s">
        <v>986</v>
      </c>
      <c r="C645" s="1" t="s">
        <v>26</v>
      </c>
      <c r="D645" s="1">
        <v>1985</v>
      </c>
      <c r="E645" s="1" t="s">
        <v>33</v>
      </c>
      <c r="F645" s="1"/>
      <c r="G645" s="1"/>
      <c r="H645" s="1" t="s">
        <v>987</v>
      </c>
      <c r="I645" s="1"/>
      <c r="J645" s="1" t="s">
        <v>988</v>
      </c>
      <c r="K645" s="1"/>
      <c r="L645" s="1"/>
      <c r="M645" s="1"/>
      <c r="N645" s="1"/>
      <c r="O645" s="41" t="s">
        <v>26</v>
      </c>
      <c r="P645" s="5"/>
      <c r="Q645" s="41" t="s">
        <v>26</v>
      </c>
      <c r="R645" s="1"/>
      <c r="S645" s="3" t="s">
        <v>989</v>
      </c>
      <c r="T645" s="5"/>
      <c r="U645" s="5"/>
      <c r="V645" s="5"/>
      <c r="W645" s="5"/>
    </row>
    <row r="646" spans="1:23" ht="12.75" customHeight="1" x14ac:dyDescent="0.3">
      <c r="A646" s="8" t="str">
        <f>HYPERLINK("http://www.worldcat.org/oclc/2239964","Rhodesia Law Reports")</f>
        <v>Rhodesia Law Reports</v>
      </c>
      <c r="B646" s="1" t="s">
        <v>990</v>
      </c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41" t="s">
        <v>26</v>
      </c>
      <c r="P646" s="5"/>
      <c r="Q646" s="41" t="s">
        <v>26</v>
      </c>
      <c r="R646" s="1"/>
      <c r="S646" s="3" t="s">
        <v>991</v>
      </c>
      <c r="T646" s="5"/>
      <c r="U646" s="5"/>
      <c r="V646" s="5"/>
      <c r="W646" s="5"/>
    </row>
    <row r="647" spans="1:23" ht="12.75" customHeight="1" x14ac:dyDescent="0.3">
      <c r="A647" s="8" t="str">
        <f>HYPERLINK("http://www.worldcat.org/oclc/40442667","Juta’s law reports of Zimbabwe")</f>
        <v>Juta’s law reports of Zimbabwe</v>
      </c>
      <c r="B647" s="1"/>
      <c r="C647" s="1" t="s">
        <v>26</v>
      </c>
      <c r="D647" s="1" t="s">
        <v>992</v>
      </c>
      <c r="E647" s="1" t="s">
        <v>33</v>
      </c>
      <c r="F647" s="1"/>
      <c r="G647" s="1"/>
      <c r="H647" s="1" t="s">
        <v>33</v>
      </c>
      <c r="I647" s="1"/>
      <c r="J647" s="1"/>
      <c r="K647" s="1"/>
      <c r="L647" s="1"/>
      <c r="M647" s="1"/>
      <c r="N647" s="1"/>
      <c r="O647" s="41" t="s">
        <v>26</v>
      </c>
      <c r="P647" s="5"/>
      <c r="Q647" s="41" t="s">
        <v>26</v>
      </c>
      <c r="R647" s="1"/>
      <c r="S647" s="3" t="s">
        <v>25</v>
      </c>
      <c r="T647" s="5"/>
      <c r="U647" s="5"/>
      <c r="V647" s="5"/>
      <c r="W647" s="5"/>
    </row>
    <row r="648" spans="1:23" ht="15.75" customHeight="1" x14ac:dyDescent="0.3">
      <c r="A648" s="49" t="str">
        <f>HYPERLINK("http://www.worldcat.org/oclc/45134417","Reports and Decisions of the Court of Appeal for African Civil Cases (Rhodesia, Southern)")</f>
        <v>Reports and Decisions of the Court of Appeal for African Civil Cases (Rhodesia, Southern)</v>
      </c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 t="s">
        <v>788</v>
      </c>
      <c r="O648" s="41" t="s">
        <v>26</v>
      </c>
      <c r="Q648" s="41" t="s">
        <v>26</v>
      </c>
      <c r="R648" s="9"/>
      <c r="S648" s="50" t="s">
        <v>954</v>
      </c>
    </row>
    <row r="649" spans="1:23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R649" s="9"/>
      <c r="S649" s="51"/>
    </row>
    <row r="650" spans="1:23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R650" s="9"/>
      <c r="S650" s="51"/>
    </row>
    <row r="651" spans="1:23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R651" s="9"/>
      <c r="S651" s="51"/>
    </row>
    <row r="652" spans="1:23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R652" s="9"/>
      <c r="S652" s="51"/>
    </row>
    <row r="653" spans="1:23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R653" s="9"/>
      <c r="S653" s="51"/>
    </row>
    <row r="654" spans="1:23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R654" s="9"/>
      <c r="S654" s="51"/>
    </row>
    <row r="655" spans="1:23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R655" s="9"/>
      <c r="S655" s="51"/>
    </row>
    <row r="656" spans="1:23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R656" s="9"/>
      <c r="S656" s="51"/>
    </row>
    <row r="657" spans="1:19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R657" s="9"/>
      <c r="S657" s="51"/>
    </row>
    <row r="658" spans="1:19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R658" s="9"/>
      <c r="S658" s="51"/>
    </row>
    <row r="659" spans="1:19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R659" s="9"/>
      <c r="S659" s="51"/>
    </row>
    <row r="660" spans="1:19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R660" s="9"/>
      <c r="S660" s="51"/>
    </row>
    <row r="661" spans="1:19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R661" s="9"/>
      <c r="S661" s="51"/>
    </row>
    <row r="662" spans="1:19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R662" s="9"/>
      <c r="S662" s="51"/>
    </row>
    <row r="663" spans="1:19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R663" s="9"/>
      <c r="S663" s="51"/>
    </row>
    <row r="664" spans="1:19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R664" s="9"/>
      <c r="S664" s="51"/>
    </row>
    <row r="665" spans="1:19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R665" s="9"/>
      <c r="S665" s="51"/>
    </row>
    <row r="666" spans="1:19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R666" s="9"/>
      <c r="S666" s="51"/>
    </row>
    <row r="667" spans="1:19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R667" s="9"/>
      <c r="S667" s="51"/>
    </row>
    <row r="668" spans="1:19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R668" s="9"/>
      <c r="S668" s="51"/>
    </row>
    <row r="669" spans="1:19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R669" s="9"/>
      <c r="S669" s="51"/>
    </row>
    <row r="670" spans="1:19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R670" s="9"/>
      <c r="S670" s="51"/>
    </row>
    <row r="671" spans="1:19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R671" s="9"/>
      <c r="S671" s="51"/>
    </row>
    <row r="672" spans="1:19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R672" s="9"/>
      <c r="S672" s="51"/>
    </row>
    <row r="673" spans="1:19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R673" s="9"/>
      <c r="S673" s="51"/>
    </row>
    <row r="674" spans="1:19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R674" s="9"/>
      <c r="S674" s="51"/>
    </row>
    <row r="675" spans="1:19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R675" s="9"/>
      <c r="S675" s="51"/>
    </row>
    <row r="676" spans="1:19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R676" s="9"/>
      <c r="S676" s="51"/>
    </row>
    <row r="677" spans="1:19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R677" s="9"/>
      <c r="S677" s="51"/>
    </row>
    <row r="678" spans="1:19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R678" s="9"/>
      <c r="S678" s="51"/>
    </row>
    <row r="679" spans="1:19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R679" s="9"/>
      <c r="S679" s="51"/>
    </row>
    <row r="680" spans="1:19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R680" s="9"/>
      <c r="S680" s="51"/>
    </row>
    <row r="681" spans="1:19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R681" s="9"/>
      <c r="S681" s="51"/>
    </row>
    <row r="682" spans="1:19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R682" s="9"/>
      <c r="S682" s="51"/>
    </row>
    <row r="683" spans="1:19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R683" s="9"/>
      <c r="S683" s="51"/>
    </row>
    <row r="684" spans="1:19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R684" s="9"/>
      <c r="S684" s="51"/>
    </row>
    <row r="685" spans="1:19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R685" s="9"/>
      <c r="S685" s="51"/>
    </row>
    <row r="686" spans="1:19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R686" s="9"/>
      <c r="S686" s="51"/>
    </row>
    <row r="687" spans="1:19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R687" s="9"/>
      <c r="S687" s="51"/>
    </row>
    <row r="688" spans="1:19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R688" s="9"/>
      <c r="S688" s="51"/>
    </row>
    <row r="689" spans="1:19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R689" s="9"/>
      <c r="S689" s="51"/>
    </row>
    <row r="690" spans="1:19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R690" s="9"/>
      <c r="S690" s="51"/>
    </row>
    <row r="691" spans="1:19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R691" s="9"/>
      <c r="S691" s="51"/>
    </row>
    <row r="692" spans="1:19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R692" s="9"/>
      <c r="S692" s="51"/>
    </row>
    <row r="693" spans="1:19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R693" s="9"/>
      <c r="S693" s="51"/>
    </row>
    <row r="694" spans="1:19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R694" s="9"/>
      <c r="S694" s="51"/>
    </row>
    <row r="695" spans="1:19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R695" s="9"/>
      <c r="S695" s="51"/>
    </row>
    <row r="696" spans="1:19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R696" s="9"/>
      <c r="S696" s="51"/>
    </row>
    <row r="697" spans="1:19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R697" s="9"/>
      <c r="S697" s="51"/>
    </row>
    <row r="698" spans="1:19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R698" s="9"/>
      <c r="S698" s="51"/>
    </row>
    <row r="699" spans="1:19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R699" s="9"/>
      <c r="S699" s="51"/>
    </row>
    <row r="700" spans="1:19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R700" s="9"/>
      <c r="S700" s="51"/>
    </row>
    <row r="701" spans="1:19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R701" s="9"/>
      <c r="S701" s="51"/>
    </row>
    <row r="702" spans="1:19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R702" s="9"/>
      <c r="S702" s="51"/>
    </row>
    <row r="703" spans="1:19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R703" s="9"/>
      <c r="S703" s="51"/>
    </row>
    <row r="704" spans="1:19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R704" s="9"/>
      <c r="S704" s="51"/>
    </row>
    <row r="705" spans="1:19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R705" s="9"/>
      <c r="S705" s="51"/>
    </row>
    <row r="706" spans="1:19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R706" s="9"/>
      <c r="S706" s="51"/>
    </row>
    <row r="707" spans="1:19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R707" s="9"/>
      <c r="S707" s="51"/>
    </row>
    <row r="708" spans="1:19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R708" s="9"/>
      <c r="S708" s="51"/>
    </row>
    <row r="709" spans="1:19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R709" s="9"/>
      <c r="S709" s="51"/>
    </row>
    <row r="710" spans="1:19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R710" s="9"/>
      <c r="S710" s="51"/>
    </row>
    <row r="711" spans="1:19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R711" s="9"/>
      <c r="S711" s="51"/>
    </row>
    <row r="712" spans="1:19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R712" s="9"/>
      <c r="S712" s="51"/>
    </row>
    <row r="713" spans="1:19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R713" s="9"/>
      <c r="S713" s="51"/>
    </row>
    <row r="714" spans="1:19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R714" s="9"/>
      <c r="S714" s="51"/>
    </row>
    <row r="715" spans="1:19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R715" s="9"/>
      <c r="S715" s="51"/>
    </row>
    <row r="716" spans="1:19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R716" s="9"/>
      <c r="S716" s="51"/>
    </row>
    <row r="717" spans="1:19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R717" s="9"/>
      <c r="S717" s="51"/>
    </row>
    <row r="718" spans="1:19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R718" s="9"/>
      <c r="S718" s="51"/>
    </row>
    <row r="719" spans="1:19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R719" s="9"/>
      <c r="S719" s="51"/>
    </row>
    <row r="720" spans="1:19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R720" s="9"/>
      <c r="S720" s="51"/>
    </row>
    <row r="721" spans="1:19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R721" s="9"/>
      <c r="S721" s="51"/>
    </row>
    <row r="722" spans="1:19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R722" s="9"/>
      <c r="S722" s="51"/>
    </row>
    <row r="723" spans="1:19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R723" s="9"/>
      <c r="S723" s="51"/>
    </row>
    <row r="724" spans="1:19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R724" s="9"/>
      <c r="S724" s="51"/>
    </row>
    <row r="725" spans="1:19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R725" s="9"/>
      <c r="S725" s="51"/>
    </row>
    <row r="726" spans="1:19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R726" s="9"/>
      <c r="S726" s="51"/>
    </row>
    <row r="727" spans="1:19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R727" s="9"/>
      <c r="S727" s="51"/>
    </row>
    <row r="728" spans="1:19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R728" s="9"/>
      <c r="S728" s="51"/>
    </row>
    <row r="729" spans="1:19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R729" s="9"/>
      <c r="S729" s="51"/>
    </row>
    <row r="730" spans="1:19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R730" s="9"/>
      <c r="S730" s="51"/>
    </row>
    <row r="731" spans="1:19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R731" s="9"/>
      <c r="S731" s="51"/>
    </row>
    <row r="732" spans="1:19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R732" s="9"/>
      <c r="S732" s="51"/>
    </row>
    <row r="733" spans="1:19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R733" s="9"/>
      <c r="S733" s="51"/>
    </row>
    <row r="734" spans="1:19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R734" s="9"/>
      <c r="S734" s="51"/>
    </row>
    <row r="735" spans="1:19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R735" s="9"/>
      <c r="S735" s="51"/>
    </row>
    <row r="736" spans="1:19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R736" s="9"/>
      <c r="S736" s="51"/>
    </row>
    <row r="737" spans="1:19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R737" s="9"/>
      <c r="S737" s="51"/>
    </row>
    <row r="738" spans="1:19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R738" s="9"/>
      <c r="S738" s="51"/>
    </row>
    <row r="739" spans="1:19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R739" s="9"/>
      <c r="S739" s="51"/>
    </row>
    <row r="740" spans="1:19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R740" s="9"/>
      <c r="S740" s="51"/>
    </row>
    <row r="741" spans="1:19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R741" s="9"/>
      <c r="S741" s="51"/>
    </row>
    <row r="742" spans="1:19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R742" s="9"/>
      <c r="S742" s="51"/>
    </row>
    <row r="743" spans="1:19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R743" s="9"/>
      <c r="S743" s="51"/>
    </row>
    <row r="744" spans="1:19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R744" s="9"/>
      <c r="S744" s="51"/>
    </row>
    <row r="745" spans="1:19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R745" s="9"/>
      <c r="S745" s="51"/>
    </row>
    <row r="746" spans="1:19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R746" s="9"/>
      <c r="S746" s="51"/>
    </row>
    <row r="747" spans="1:19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R747" s="9"/>
      <c r="S747" s="51"/>
    </row>
    <row r="748" spans="1:19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R748" s="9"/>
      <c r="S748" s="51"/>
    </row>
    <row r="749" spans="1:19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R749" s="9"/>
      <c r="S749" s="51"/>
    </row>
    <row r="750" spans="1:19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R750" s="9"/>
      <c r="S750" s="51"/>
    </row>
    <row r="751" spans="1:19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R751" s="9"/>
      <c r="S751" s="51"/>
    </row>
    <row r="752" spans="1:19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R752" s="9"/>
      <c r="S752" s="51"/>
    </row>
    <row r="753" spans="1:19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R753" s="9"/>
      <c r="S753" s="51"/>
    </row>
    <row r="754" spans="1:19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R754" s="9"/>
      <c r="S754" s="51"/>
    </row>
    <row r="755" spans="1:19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R755" s="9"/>
      <c r="S755" s="51"/>
    </row>
    <row r="756" spans="1:19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R756" s="9"/>
      <c r="S756" s="51"/>
    </row>
    <row r="757" spans="1:19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R757" s="9"/>
      <c r="S757" s="51"/>
    </row>
    <row r="758" spans="1:19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R758" s="9"/>
      <c r="S758" s="51"/>
    </row>
    <row r="759" spans="1:19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R759" s="9"/>
      <c r="S759" s="51"/>
    </row>
    <row r="760" spans="1:19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R760" s="9"/>
      <c r="S760" s="51"/>
    </row>
    <row r="761" spans="1:19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R761" s="9"/>
      <c r="S761" s="51"/>
    </row>
    <row r="762" spans="1:19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R762" s="9"/>
      <c r="S762" s="51"/>
    </row>
    <row r="763" spans="1:19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R763" s="9"/>
      <c r="S763" s="51"/>
    </row>
    <row r="764" spans="1:19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R764" s="9"/>
      <c r="S764" s="51"/>
    </row>
    <row r="765" spans="1:19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R765" s="9"/>
      <c r="S765" s="51"/>
    </row>
    <row r="766" spans="1:19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R766" s="9"/>
      <c r="S766" s="51"/>
    </row>
    <row r="767" spans="1:19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R767" s="9"/>
      <c r="S767" s="51"/>
    </row>
    <row r="768" spans="1:19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R768" s="9"/>
      <c r="S768" s="51"/>
    </row>
    <row r="769" spans="1:19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R769" s="9"/>
      <c r="S769" s="51"/>
    </row>
    <row r="770" spans="1:19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R770" s="9"/>
      <c r="S770" s="51"/>
    </row>
    <row r="771" spans="1:19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R771" s="9"/>
      <c r="S771" s="51"/>
    </row>
    <row r="772" spans="1:19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R772" s="9"/>
      <c r="S772" s="51"/>
    </row>
    <row r="773" spans="1:19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R773" s="9"/>
      <c r="S773" s="51"/>
    </row>
    <row r="774" spans="1:19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R774" s="9"/>
      <c r="S774" s="51"/>
    </row>
    <row r="775" spans="1:19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R775" s="9"/>
      <c r="S775" s="51"/>
    </row>
    <row r="776" spans="1:19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R776" s="9"/>
      <c r="S776" s="51"/>
    </row>
    <row r="777" spans="1:19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R777" s="9"/>
      <c r="S777" s="51"/>
    </row>
    <row r="778" spans="1:19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R778" s="9"/>
      <c r="S778" s="51"/>
    </row>
    <row r="779" spans="1:19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R779" s="9"/>
      <c r="S779" s="51"/>
    </row>
    <row r="780" spans="1:19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R780" s="9"/>
      <c r="S780" s="51"/>
    </row>
    <row r="781" spans="1:19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R781" s="9"/>
      <c r="S781" s="51"/>
    </row>
    <row r="782" spans="1:19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R782" s="9"/>
      <c r="S782" s="51"/>
    </row>
    <row r="783" spans="1:19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R783" s="9"/>
      <c r="S783" s="51"/>
    </row>
    <row r="784" spans="1:19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R784" s="9"/>
      <c r="S784" s="51"/>
    </row>
    <row r="785" spans="1:19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R785" s="9"/>
      <c r="S785" s="51"/>
    </row>
    <row r="786" spans="1:19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R786" s="9"/>
      <c r="S786" s="51"/>
    </row>
    <row r="787" spans="1:19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R787" s="9"/>
      <c r="S787" s="51"/>
    </row>
    <row r="788" spans="1:19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R788" s="9"/>
      <c r="S788" s="51"/>
    </row>
    <row r="789" spans="1:19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R789" s="9"/>
      <c r="S789" s="51"/>
    </row>
    <row r="790" spans="1:19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R790" s="9"/>
      <c r="S790" s="51"/>
    </row>
    <row r="791" spans="1:19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R791" s="9"/>
      <c r="S791" s="51"/>
    </row>
    <row r="792" spans="1:19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R792" s="9"/>
      <c r="S792" s="51"/>
    </row>
    <row r="793" spans="1:19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R793" s="9"/>
      <c r="S793" s="51"/>
    </row>
    <row r="794" spans="1:19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R794" s="9"/>
      <c r="S794" s="51"/>
    </row>
    <row r="795" spans="1:19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R795" s="9"/>
      <c r="S795" s="51"/>
    </row>
    <row r="796" spans="1:19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R796" s="9"/>
      <c r="S796" s="51"/>
    </row>
    <row r="797" spans="1:19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R797" s="9"/>
      <c r="S797" s="51"/>
    </row>
    <row r="798" spans="1:19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R798" s="9"/>
      <c r="S798" s="51"/>
    </row>
    <row r="799" spans="1:19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R799" s="9"/>
      <c r="S799" s="51"/>
    </row>
    <row r="800" spans="1:19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R800" s="9"/>
      <c r="S800" s="51"/>
    </row>
    <row r="801" spans="1:19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R801" s="9"/>
      <c r="S801" s="51"/>
    </row>
    <row r="802" spans="1:19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R802" s="9"/>
      <c r="S802" s="51"/>
    </row>
    <row r="803" spans="1:19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R803" s="9"/>
      <c r="S803" s="51"/>
    </row>
    <row r="804" spans="1:19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R804" s="9"/>
      <c r="S804" s="51"/>
    </row>
    <row r="805" spans="1:19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R805" s="9"/>
      <c r="S805" s="51"/>
    </row>
    <row r="806" spans="1:19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R806" s="9"/>
      <c r="S806" s="51"/>
    </row>
    <row r="807" spans="1:19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R807" s="9"/>
      <c r="S807" s="51"/>
    </row>
    <row r="808" spans="1:19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R808" s="9"/>
      <c r="S808" s="51"/>
    </row>
    <row r="809" spans="1:19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R809" s="9"/>
      <c r="S809" s="51"/>
    </row>
    <row r="810" spans="1:19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R810" s="9"/>
      <c r="S810" s="51"/>
    </row>
    <row r="811" spans="1:19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R811" s="9"/>
      <c r="S811" s="51"/>
    </row>
    <row r="812" spans="1:19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R812" s="9"/>
      <c r="S812" s="51"/>
    </row>
    <row r="813" spans="1:19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R813" s="9"/>
      <c r="S813" s="51"/>
    </row>
    <row r="814" spans="1:19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R814" s="9"/>
      <c r="S814" s="51"/>
    </row>
    <row r="815" spans="1:19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R815" s="9"/>
      <c r="S815" s="51"/>
    </row>
    <row r="816" spans="1:19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R816" s="9"/>
      <c r="S816" s="51"/>
    </row>
    <row r="817" spans="1:19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R817" s="9"/>
      <c r="S817" s="51"/>
    </row>
    <row r="818" spans="1:19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R818" s="9"/>
      <c r="S818" s="51"/>
    </row>
    <row r="819" spans="1:19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R819" s="9"/>
      <c r="S819" s="51"/>
    </row>
    <row r="820" spans="1:19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R820" s="9"/>
      <c r="S820" s="51"/>
    </row>
    <row r="821" spans="1:19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R821" s="9"/>
      <c r="S821" s="51"/>
    </row>
    <row r="822" spans="1:19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R822" s="9"/>
      <c r="S822" s="51"/>
    </row>
    <row r="823" spans="1:19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R823" s="9"/>
      <c r="S823" s="51"/>
    </row>
    <row r="824" spans="1:19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R824" s="9"/>
      <c r="S824" s="51"/>
    </row>
    <row r="825" spans="1:19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R825" s="9"/>
      <c r="S825" s="51"/>
    </row>
    <row r="826" spans="1:19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R826" s="9"/>
      <c r="S826" s="51"/>
    </row>
    <row r="827" spans="1:19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R827" s="9"/>
      <c r="S827" s="51"/>
    </row>
    <row r="828" spans="1:19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R828" s="9"/>
      <c r="S828" s="51"/>
    </row>
    <row r="829" spans="1:19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R829" s="9"/>
      <c r="S829" s="51"/>
    </row>
    <row r="830" spans="1:19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R830" s="9"/>
      <c r="S830" s="51"/>
    </row>
    <row r="831" spans="1:19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R831" s="9"/>
      <c r="S831" s="51"/>
    </row>
    <row r="832" spans="1:19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R832" s="9"/>
      <c r="S832" s="51"/>
    </row>
    <row r="833" spans="1:19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R833" s="9"/>
      <c r="S833" s="51"/>
    </row>
    <row r="834" spans="1:19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R834" s="9"/>
      <c r="S834" s="51"/>
    </row>
    <row r="835" spans="1:19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R835" s="9"/>
      <c r="S835" s="51"/>
    </row>
    <row r="836" spans="1:19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R836" s="9"/>
      <c r="S836" s="51"/>
    </row>
    <row r="837" spans="1:19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R837" s="9"/>
      <c r="S837" s="51"/>
    </row>
    <row r="838" spans="1:19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R838" s="9"/>
      <c r="S838" s="51"/>
    </row>
    <row r="839" spans="1:19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R839" s="9"/>
      <c r="S839" s="51"/>
    </row>
    <row r="840" spans="1:19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R840" s="9"/>
      <c r="S840" s="51"/>
    </row>
    <row r="841" spans="1:19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R841" s="9"/>
      <c r="S841" s="51"/>
    </row>
    <row r="842" spans="1:19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R842" s="9"/>
      <c r="S842" s="51"/>
    </row>
    <row r="843" spans="1:19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R843" s="9"/>
      <c r="S843" s="51"/>
    </row>
    <row r="844" spans="1:19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R844" s="9"/>
      <c r="S844" s="51"/>
    </row>
    <row r="845" spans="1:19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R845" s="9"/>
      <c r="S845" s="51"/>
    </row>
    <row r="846" spans="1:19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R846" s="9"/>
      <c r="S846" s="51"/>
    </row>
    <row r="847" spans="1:19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R847" s="9"/>
      <c r="S847" s="51"/>
    </row>
    <row r="848" spans="1:19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R848" s="9"/>
      <c r="S848" s="51"/>
    </row>
    <row r="849" spans="19:19" ht="15.75" customHeight="1" x14ac:dyDescent="0.25">
      <c r="S849" s="51"/>
    </row>
    <row r="850" spans="19:19" ht="15.75" customHeight="1" x14ac:dyDescent="0.25">
      <c r="S850" s="51"/>
    </row>
    <row r="851" spans="19:19" ht="15.75" customHeight="1" x14ac:dyDescent="0.25">
      <c r="S851" s="51"/>
    </row>
    <row r="852" spans="19:19" ht="15.75" customHeight="1" x14ac:dyDescent="0.25">
      <c r="S852" s="51"/>
    </row>
    <row r="853" spans="19:19" ht="15.75" customHeight="1" x14ac:dyDescent="0.25">
      <c r="S853" s="51"/>
    </row>
    <row r="854" spans="19:19" ht="15.75" customHeight="1" x14ac:dyDescent="0.25">
      <c r="S854" s="51"/>
    </row>
    <row r="855" spans="19:19" ht="15.75" customHeight="1" x14ac:dyDescent="0.25">
      <c r="S855" s="51"/>
    </row>
    <row r="856" spans="19:19" ht="15.75" customHeight="1" x14ac:dyDescent="0.25">
      <c r="S856" s="51"/>
    </row>
    <row r="857" spans="19:19" ht="15.75" customHeight="1" x14ac:dyDescent="0.25">
      <c r="S857" s="51"/>
    </row>
    <row r="858" spans="19:19" ht="15.75" customHeight="1" x14ac:dyDescent="0.25">
      <c r="S858" s="51"/>
    </row>
    <row r="859" spans="19:19" ht="15.75" customHeight="1" x14ac:dyDescent="0.25">
      <c r="S859" s="51"/>
    </row>
    <row r="860" spans="19:19" ht="15.75" customHeight="1" x14ac:dyDescent="0.25">
      <c r="S860" s="51"/>
    </row>
    <row r="861" spans="19:19" ht="15.75" customHeight="1" x14ac:dyDescent="0.25">
      <c r="S861" s="51"/>
    </row>
    <row r="862" spans="19:19" ht="15.75" customHeight="1" x14ac:dyDescent="0.25">
      <c r="S862" s="51"/>
    </row>
    <row r="863" spans="19:19" ht="15.75" customHeight="1" x14ac:dyDescent="0.25">
      <c r="S863" s="51"/>
    </row>
    <row r="864" spans="19:19" ht="15.75" customHeight="1" x14ac:dyDescent="0.25">
      <c r="S864" s="51"/>
    </row>
    <row r="865" spans="19:19" ht="15.75" customHeight="1" x14ac:dyDescent="0.25">
      <c r="S865" s="51"/>
    </row>
    <row r="866" spans="19:19" ht="15.75" customHeight="1" x14ac:dyDescent="0.25">
      <c r="S866" s="51"/>
    </row>
    <row r="867" spans="19:19" ht="15.75" customHeight="1" x14ac:dyDescent="0.25">
      <c r="S867" s="51"/>
    </row>
    <row r="868" spans="19:19" ht="15.75" customHeight="1" x14ac:dyDescent="0.25">
      <c r="S868" s="51"/>
    </row>
    <row r="869" spans="19:19" ht="15.75" customHeight="1" x14ac:dyDescent="0.25">
      <c r="S869" s="51"/>
    </row>
    <row r="870" spans="19:19" ht="15.75" customHeight="1" x14ac:dyDescent="0.25">
      <c r="S870" s="51"/>
    </row>
    <row r="871" spans="19:19" ht="15.75" customHeight="1" x14ac:dyDescent="0.25">
      <c r="S871" s="51"/>
    </row>
    <row r="872" spans="19:19" ht="15.75" customHeight="1" x14ac:dyDescent="0.25">
      <c r="S872" s="51"/>
    </row>
    <row r="873" spans="19:19" ht="15.75" customHeight="1" x14ac:dyDescent="0.25">
      <c r="S873" s="51"/>
    </row>
    <row r="874" spans="19:19" ht="15.75" customHeight="1" x14ac:dyDescent="0.25">
      <c r="S874" s="51"/>
    </row>
    <row r="875" spans="19:19" ht="15.75" customHeight="1" x14ac:dyDescent="0.25">
      <c r="S875" s="51"/>
    </row>
    <row r="876" spans="19:19" ht="15.75" customHeight="1" x14ac:dyDescent="0.25">
      <c r="S876" s="51"/>
    </row>
    <row r="877" spans="19:19" ht="15.75" customHeight="1" x14ac:dyDescent="0.25">
      <c r="S877" s="51"/>
    </row>
    <row r="878" spans="19:19" ht="15.75" customHeight="1" x14ac:dyDescent="0.25">
      <c r="S878" s="51"/>
    </row>
    <row r="879" spans="19:19" ht="15.75" customHeight="1" x14ac:dyDescent="0.25">
      <c r="S879" s="51"/>
    </row>
    <row r="880" spans="19:19" ht="15.75" customHeight="1" x14ac:dyDescent="0.25">
      <c r="S880" s="51"/>
    </row>
    <row r="881" spans="19:19" ht="15.75" customHeight="1" x14ac:dyDescent="0.25">
      <c r="S881" s="51"/>
    </row>
    <row r="882" spans="19:19" ht="15.75" customHeight="1" x14ac:dyDescent="0.25">
      <c r="S882" s="51"/>
    </row>
    <row r="883" spans="19:19" ht="15.75" customHeight="1" x14ac:dyDescent="0.25">
      <c r="S883" s="51"/>
    </row>
    <row r="884" spans="19:19" ht="15.75" customHeight="1" x14ac:dyDescent="0.25">
      <c r="S884" s="51"/>
    </row>
    <row r="885" spans="19:19" ht="15.75" customHeight="1" x14ac:dyDescent="0.25">
      <c r="S885" s="51"/>
    </row>
    <row r="886" spans="19:19" ht="15.75" customHeight="1" x14ac:dyDescent="0.25">
      <c r="S886" s="51"/>
    </row>
    <row r="887" spans="19:19" ht="15.75" customHeight="1" x14ac:dyDescent="0.25">
      <c r="S887" s="51"/>
    </row>
    <row r="888" spans="19:19" ht="15.75" customHeight="1" x14ac:dyDescent="0.25">
      <c r="S888" s="51"/>
    </row>
    <row r="889" spans="19:19" ht="15.75" customHeight="1" x14ac:dyDescent="0.25">
      <c r="S889" s="51"/>
    </row>
    <row r="890" spans="19:19" ht="15.75" customHeight="1" x14ac:dyDescent="0.25">
      <c r="S890" s="51"/>
    </row>
    <row r="891" spans="19:19" ht="15.75" customHeight="1" x14ac:dyDescent="0.25">
      <c r="S891" s="51"/>
    </row>
    <row r="892" spans="19:19" ht="15.75" customHeight="1" x14ac:dyDescent="0.25">
      <c r="S892" s="51"/>
    </row>
    <row r="893" spans="19:19" ht="15.75" customHeight="1" x14ac:dyDescent="0.25">
      <c r="S893" s="51"/>
    </row>
    <row r="894" spans="19:19" ht="15.75" customHeight="1" x14ac:dyDescent="0.25">
      <c r="S894" s="51"/>
    </row>
    <row r="895" spans="19:19" ht="15.75" customHeight="1" x14ac:dyDescent="0.25">
      <c r="S895" s="51"/>
    </row>
    <row r="896" spans="19:19" ht="15.75" customHeight="1" x14ac:dyDescent="0.25">
      <c r="S896" s="51"/>
    </row>
    <row r="897" spans="19:19" ht="15.75" customHeight="1" x14ac:dyDescent="0.25">
      <c r="S897" s="51"/>
    </row>
    <row r="898" spans="19:19" ht="15.75" customHeight="1" x14ac:dyDescent="0.25">
      <c r="S898" s="51"/>
    </row>
    <row r="899" spans="19:19" ht="15.75" customHeight="1" x14ac:dyDescent="0.25">
      <c r="S899" s="51"/>
    </row>
    <row r="900" spans="19:19" ht="15.75" customHeight="1" x14ac:dyDescent="0.25">
      <c r="S900" s="51"/>
    </row>
    <row r="901" spans="19:19" ht="15.75" customHeight="1" x14ac:dyDescent="0.25">
      <c r="S901" s="51"/>
    </row>
    <row r="902" spans="19:19" ht="15.75" customHeight="1" x14ac:dyDescent="0.25">
      <c r="S902" s="51"/>
    </row>
    <row r="903" spans="19:19" ht="15.75" customHeight="1" x14ac:dyDescent="0.25">
      <c r="S903" s="51"/>
    </row>
    <row r="904" spans="19:19" ht="15.75" customHeight="1" x14ac:dyDescent="0.25">
      <c r="S904" s="51"/>
    </row>
    <row r="905" spans="19:19" ht="15.75" customHeight="1" x14ac:dyDescent="0.25">
      <c r="S905" s="51"/>
    </row>
    <row r="906" spans="19:19" ht="15.75" customHeight="1" x14ac:dyDescent="0.25">
      <c r="S906" s="51"/>
    </row>
    <row r="907" spans="19:19" ht="15.75" customHeight="1" x14ac:dyDescent="0.25">
      <c r="S907" s="51"/>
    </row>
    <row r="908" spans="19:19" ht="15.75" customHeight="1" x14ac:dyDescent="0.25">
      <c r="S908" s="51"/>
    </row>
    <row r="909" spans="19:19" ht="15.75" customHeight="1" x14ac:dyDescent="0.25">
      <c r="S909" s="51"/>
    </row>
    <row r="910" spans="19:19" ht="15.75" customHeight="1" x14ac:dyDescent="0.25">
      <c r="S910" s="51"/>
    </row>
    <row r="911" spans="19:19" ht="15.75" customHeight="1" x14ac:dyDescent="0.25">
      <c r="S911" s="51"/>
    </row>
    <row r="912" spans="19:19" ht="15.75" customHeight="1" x14ac:dyDescent="0.25">
      <c r="S912" s="51"/>
    </row>
    <row r="913" spans="19:19" ht="15.75" customHeight="1" x14ac:dyDescent="0.25">
      <c r="S913" s="51"/>
    </row>
    <row r="914" spans="19:19" ht="15.75" customHeight="1" x14ac:dyDescent="0.25">
      <c r="S914" s="51"/>
    </row>
    <row r="915" spans="19:19" ht="15.75" customHeight="1" x14ac:dyDescent="0.25">
      <c r="S915" s="51"/>
    </row>
    <row r="916" spans="19:19" ht="15.75" customHeight="1" x14ac:dyDescent="0.25">
      <c r="S916" s="51"/>
    </row>
    <row r="917" spans="19:19" ht="15.75" customHeight="1" x14ac:dyDescent="0.25">
      <c r="S917" s="51"/>
    </row>
    <row r="918" spans="19:19" ht="15.75" customHeight="1" x14ac:dyDescent="0.25">
      <c r="S918" s="51"/>
    </row>
    <row r="919" spans="19:19" ht="15.75" customHeight="1" x14ac:dyDescent="0.25">
      <c r="S919" s="51"/>
    </row>
    <row r="920" spans="19:19" ht="15.75" customHeight="1" x14ac:dyDescent="0.25">
      <c r="S920" s="51"/>
    </row>
    <row r="921" spans="19:19" ht="15.75" customHeight="1" x14ac:dyDescent="0.25">
      <c r="S921" s="51"/>
    </row>
    <row r="922" spans="19:19" ht="15.75" customHeight="1" x14ac:dyDescent="0.25">
      <c r="S922" s="51"/>
    </row>
    <row r="923" spans="19:19" ht="15.75" customHeight="1" x14ac:dyDescent="0.25">
      <c r="S923" s="51"/>
    </row>
    <row r="924" spans="19:19" ht="15.75" customHeight="1" x14ac:dyDescent="0.25">
      <c r="S924" s="51"/>
    </row>
    <row r="925" spans="19:19" ht="15.75" customHeight="1" x14ac:dyDescent="0.25">
      <c r="S925" s="51"/>
    </row>
    <row r="926" spans="19:19" ht="15.75" customHeight="1" x14ac:dyDescent="0.25">
      <c r="S926" s="51"/>
    </row>
    <row r="927" spans="19:19" ht="15.75" customHeight="1" x14ac:dyDescent="0.25">
      <c r="S927" s="51"/>
    </row>
    <row r="928" spans="19:19" ht="15.75" customHeight="1" x14ac:dyDescent="0.25">
      <c r="S928" s="51"/>
    </row>
    <row r="929" spans="19:19" ht="15.75" customHeight="1" x14ac:dyDescent="0.25">
      <c r="S929" s="51"/>
    </row>
    <row r="930" spans="19:19" ht="15.75" customHeight="1" x14ac:dyDescent="0.25">
      <c r="S930" s="51"/>
    </row>
    <row r="931" spans="19:19" ht="15.75" customHeight="1" x14ac:dyDescent="0.25">
      <c r="S931" s="51"/>
    </row>
    <row r="932" spans="19:19" ht="15.75" customHeight="1" x14ac:dyDescent="0.25">
      <c r="S932" s="51"/>
    </row>
    <row r="933" spans="19:19" ht="15.75" customHeight="1" x14ac:dyDescent="0.25">
      <c r="S933" s="51"/>
    </row>
    <row r="934" spans="19:19" ht="15.75" customHeight="1" x14ac:dyDescent="0.25">
      <c r="S934" s="51"/>
    </row>
    <row r="935" spans="19:19" ht="15.75" customHeight="1" x14ac:dyDescent="0.25">
      <c r="S935" s="51"/>
    </row>
    <row r="936" spans="19:19" ht="15.75" customHeight="1" x14ac:dyDescent="0.25">
      <c r="S936" s="51"/>
    </row>
    <row r="937" spans="19:19" ht="15.75" customHeight="1" x14ac:dyDescent="0.25">
      <c r="S937" s="51"/>
    </row>
    <row r="938" spans="19:19" ht="15.75" customHeight="1" x14ac:dyDescent="0.25">
      <c r="S938" s="51"/>
    </row>
    <row r="939" spans="19:19" ht="15.75" customHeight="1" x14ac:dyDescent="0.25">
      <c r="S939" s="51"/>
    </row>
    <row r="940" spans="19:19" ht="15.75" customHeight="1" x14ac:dyDescent="0.25">
      <c r="S940" s="51"/>
    </row>
    <row r="941" spans="19:19" ht="15.75" customHeight="1" x14ac:dyDescent="0.25">
      <c r="S941" s="51"/>
    </row>
    <row r="942" spans="19:19" ht="15.75" customHeight="1" x14ac:dyDescent="0.25">
      <c r="S942" s="51"/>
    </row>
    <row r="943" spans="19:19" ht="15.75" customHeight="1" x14ac:dyDescent="0.25">
      <c r="S943" s="51"/>
    </row>
    <row r="944" spans="19:19" ht="15.75" customHeight="1" x14ac:dyDescent="0.25">
      <c r="S944" s="51"/>
    </row>
    <row r="945" spans="19:19" ht="15.75" customHeight="1" x14ac:dyDescent="0.25">
      <c r="S945" s="51"/>
    </row>
    <row r="946" spans="19:19" ht="15.75" customHeight="1" x14ac:dyDescent="0.25">
      <c r="S946" s="51"/>
    </row>
    <row r="947" spans="19:19" ht="15.75" customHeight="1" x14ac:dyDescent="0.25">
      <c r="S947" s="51"/>
    </row>
    <row r="948" spans="19:19" ht="15.75" customHeight="1" x14ac:dyDescent="0.25">
      <c r="S948" s="51"/>
    </row>
    <row r="949" spans="19:19" ht="15.75" customHeight="1" x14ac:dyDescent="0.25">
      <c r="S949" s="51"/>
    </row>
    <row r="950" spans="19:19" ht="15.75" customHeight="1" x14ac:dyDescent="0.25">
      <c r="S950" s="51"/>
    </row>
    <row r="951" spans="19:19" ht="15.75" customHeight="1" x14ac:dyDescent="0.25">
      <c r="S951" s="51"/>
    </row>
    <row r="952" spans="19:19" ht="15.75" customHeight="1" x14ac:dyDescent="0.25">
      <c r="S952" s="51"/>
    </row>
    <row r="953" spans="19:19" ht="15.75" customHeight="1" x14ac:dyDescent="0.25">
      <c r="S953" s="51"/>
    </row>
    <row r="954" spans="19:19" ht="15.75" customHeight="1" x14ac:dyDescent="0.25">
      <c r="S954" s="51"/>
    </row>
    <row r="955" spans="19:19" ht="15.75" customHeight="1" x14ac:dyDescent="0.25">
      <c r="S955" s="51"/>
    </row>
    <row r="956" spans="19:19" ht="15.75" customHeight="1" x14ac:dyDescent="0.25">
      <c r="S956" s="51"/>
    </row>
    <row r="957" spans="19:19" ht="15.75" customHeight="1" x14ac:dyDescent="0.25">
      <c r="S957" s="51"/>
    </row>
    <row r="958" spans="19:19" ht="15.75" customHeight="1" x14ac:dyDescent="0.25">
      <c r="S958" s="51"/>
    </row>
    <row r="959" spans="19:19" ht="15.75" customHeight="1" x14ac:dyDescent="0.25">
      <c r="S959" s="51"/>
    </row>
    <row r="960" spans="19:19" ht="15.75" customHeight="1" x14ac:dyDescent="0.25">
      <c r="S960" s="51"/>
    </row>
    <row r="961" spans="19:19" ht="15.75" customHeight="1" x14ac:dyDescent="0.25">
      <c r="S961" s="51"/>
    </row>
    <row r="962" spans="19:19" ht="15.75" customHeight="1" x14ac:dyDescent="0.25">
      <c r="S962" s="51"/>
    </row>
    <row r="963" spans="19:19" ht="15.75" customHeight="1" x14ac:dyDescent="0.25">
      <c r="S963" s="51"/>
    </row>
    <row r="964" spans="19:19" ht="15.75" customHeight="1" x14ac:dyDescent="0.25">
      <c r="S964" s="51"/>
    </row>
    <row r="965" spans="19:19" ht="15.75" customHeight="1" x14ac:dyDescent="0.25">
      <c r="S965" s="51"/>
    </row>
    <row r="966" spans="19:19" ht="15.75" customHeight="1" x14ac:dyDescent="0.25">
      <c r="S966" s="51"/>
    </row>
    <row r="967" spans="19:19" ht="15.75" customHeight="1" x14ac:dyDescent="0.25">
      <c r="S967" s="51"/>
    </row>
    <row r="968" spans="19:19" ht="15.75" customHeight="1" x14ac:dyDescent="0.25">
      <c r="S968" s="51"/>
    </row>
    <row r="969" spans="19:19" ht="15.75" customHeight="1" x14ac:dyDescent="0.25">
      <c r="S969" s="51"/>
    </row>
    <row r="970" spans="19:19" ht="15.75" customHeight="1" x14ac:dyDescent="0.25">
      <c r="S970" s="51"/>
    </row>
    <row r="971" spans="19:19" ht="15.75" customHeight="1" x14ac:dyDescent="0.25">
      <c r="S971" s="51"/>
    </row>
    <row r="972" spans="19:19" ht="15.75" customHeight="1" x14ac:dyDescent="0.25">
      <c r="S972" s="51"/>
    </row>
    <row r="973" spans="19:19" ht="15.75" customHeight="1" x14ac:dyDescent="0.25">
      <c r="S973" s="51"/>
    </row>
    <row r="974" spans="19:19" ht="15.75" customHeight="1" x14ac:dyDescent="0.25">
      <c r="S974" s="51"/>
    </row>
    <row r="975" spans="19:19" ht="15.75" customHeight="1" x14ac:dyDescent="0.25">
      <c r="S975" s="51"/>
    </row>
    <row r="976" spans="19:19" ht="15.75" customHeight="1" x14ac:dyDescent="0.25">
      <c r="S976" s="51"/>
    </row>
    <row r="977" spans="19:19" ht="15.75" customHeight="1" x14ac:dyDescent="0.25">
      <c r="S977" s="51"/>
    </row>
    <row r="978" spans="19:19" ht="15.75" customHeight="1" x14ac:dyDescent="0.25">
      <c r="S978" s="51"/>
    </row>
    <row r="979" spans="19:19" ht="15.75" customHeight="1" x14ac:dyDescent="0.25">
      <c r="S979" s="51"/>
    </row>
    <row r="980" spans="19:19" ht="15.75" customHeight="1" x14ac:dyDescent="0.25">
      <c r="S980" s="51"/>
    </row>
    <row r="981" spans="19:19" ht="15.75" customHeight="1" x14ac:dyDescent="0.25">
      <c r="S981" s="51"/>
    </row>
    <row r="982" spans="19:19" ht="15.75" customHeight="1" x14ac:dyDescent="0.25">
      <c r="S982" s="51"/>
    </row>
    <row r="983" spans="19:19" ht="15.75" customHeight="1" x14ac:dyDescent="0.25">
      <c r="S983" s="51"/>
    </row>
    <row r="984" spans="19:19" ht="15.75" customHeight="1" x14ac:dyDescent="0.25">
      <c r="S984" s="51"/>
    </row>
    <row r="985" spans="19:19" ht="15.75" customHeight="1" x14ac:dyDescent="0.25">
      <c r="S985" s="51"/>
    </row>
    <row r="986" spans="19:19" ht="15.75" customHeight="1" x14ac:dyDescent="0.25">
      <c r="S986" s="51"/>
    </row>
    <row r="987" spans="19:19" ht="15.75" customHeight="1" x14ac:dyDescent="0.25">
      <c r="S987" s="51"/>
    </row>
    <row r="988" spans="19:19" ht="15.75" customHeight="1" x14ac:dyDescent="0.25">
      <c r="S988" s="51"/>
    </row>
    <row r="989" spans="19:19" ht="15.75" customHeight="1" x14ac:dyDescent="0.25">
      <c r="S989" s="51"/>
    </row>
    <row r="990" spans="19:19" ht="15.75" customHeight="1" x14ac:dyDescent="0.25">
      <c r="S990" s="51"/>
    </row>
    <row r="991" spans="19:19" ht="15.75" customHeight="1" x14ac:dyDescent="0.25">
      <c r="S991" s="51"/>
    </row>
    <row r="992" spans="19:19" ht="15.75" customHeight="1" x14ac:dyDescent="0.25">
      <c r="S992" s="51"/>
    </row>
    <row r="993" spans="19:19" ht="15.75" customHeight="1" x14ac:dyDescent="0.25">
      <c r="S993" s="51"/>
    </row>
    <row r="994" spans="19:19" ht="15.75" customHeight="1" x14ac:dyDescent="0.25">
      <c r="S994" s="51"/>
    </row>
    <row r="995" spans="19:19" ht="15.75" customHeight="1" x14ac:dyDescent="0.25">
      <c r="S995" s="51"/>
    </row>
    <row r="996" spans="19:19" ht="15.75" customHeight="1" x14ac:dyDescent="0.25">
      <c r="S996" s="51"/>
    </row>
    <row r="997" spans="19:19" ht="15.75" customHeight="1" x14ac:dyDescent="0.25">
      <c r="S997" s="51"/>
    </row>
    <row r="998" spans="19:19" ht="15.75" customHeight="1" x14ac:dyDescent="0.25">
      <c r="S998" s="51"/>
    </row>
    <row r="999" spans="19:19" ht="15.75" customHeight="1" x14ac:dyDescent="0.25">
      <c r="S999" s="51"/>
    </row>
    <row r="1000" spans="19:19" ht="15.75" customHeight="1" x14ac:dyDescent="0.25">
      <c r="S1000" s="51"/>
    </row>
  </sheetData>
  <conditionalFormatting sqref="B2:B647">
    <cfRule type="notContainsBlanks" dxfId="2" priority="1">
      <formula>LEN(TRIM(B2))&gt;0</formula>
    </cfRule>
  </conditionalFormatting>
  <conditionalFormatting sqref="B8">
    <cfRule type="notContainsBlanks" dxfId="1" priority="2">
      <formula>LEN(TRIM(B8))&gt;0</formula>
    </cfRule>
  </conditionalFormatting>
  <conditionalFormatting sqref="A526">
    <cfRule type="notContainsBlanks" dxfId="0" priority="3">
      <formula>LEN(TRIM(A526))&gt;0</formula>
    </cfRule>
  </conditionalFormatting>
  <hyperlinks>
    <hyperlink ref="A6" r:id="rId1" xr:uid="{00000000-0004-0000-0000-000000000000}"/>
    <hyperlink ref="A8" r:id="rId2" xr:uid="{00000000-0004-0000-0000-000001000000}"/>
    <hyperlink ref="A10" r:id="rId3" xr:uid="{00000000-0004-0000-0000-000002000000}"/>
    <hyperlink ref="A12" r:id="rId4" xr:uid="{00000000-0004-0000-0000-000003000000}"/>
    <hyperlink ref="A14" r:id="rId5" xr:uid="{00000000-0004-0000-0000-000004000000}"/>
    <hyperlink ref="A179" r:id="rId6" xr:uid="{00000000-0004-0000-0000-000005000000}"/>
    <hyperlink ref="O189" r:id="rId7" xr:uid="{00000000-0004-0000-0000-000006000000}"/>
    <hyperlink ref="A314" r:id="rId8" xr:uid="{00000000-0004-0000-0000-000007000000}"/>
    <hyperlink ref="T363" r:id="rId9" xr:uid="{00000000-0004-0000-0000-000008000000}"/>
    <hyperlink ref="T398" r:id="rId10" xr:uid="{00000000-0004-0000-0000-000009000000}"/>
  </hyperlinks>
  <pageMargins left="0.7" right="0.7" top="0.75" bottom="0.75" header="0" footer="0"/>
  <pageSetup orientation="landscape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0"/>
  <sheetViews>
    <sheetView workbookViewId="0"/>
  </sheetViews>
  <sheetFormatPr defaultColWidth="14.44140625" defaultRowHeight="15" customHeight="1" x14ac:dyDescent="0.25"/>
  <cols>
    <col min="1" max="6" width="14.44140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Shea</dc:creator>
  <cp:lastModifiedBy>Kathl</cp:lastModifiedBy>
  <dcterms:created xsi:type="dcterms:W3CDTF">2019-07-18T16:38:55Z</dcterms:created>
  <dcterms:modified xsi:type="dcterms:W3CDTF">2021-08-27T20:06:21Z</dcterms:modified>
</cp:coreProperties>
</file>